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VÝBĚRKA\2023\Modernizace trakční trolejbusové sítě MHD Teplice - 2023\Zadávací podmínky\Příloha č. 6 ZD - Projektové dokumentace\SO 0350 - Jankovcova x Masarykova třída\"/>
    </mc:Choice>
  </mc:AlternateContent>
  <bookViews>
    <workbookView xWindow="0" yWindow="0" windowWidth="23040" windowHeight="9216"/>
  </bookViews>
  <sheets>
    <sheet name="Rekapitulace stavby" sheetId="1" r:id="rId1"/>
    <sheet name="0350 - Teplice, křižovatk..." sheetId="2" r:id="rId2"/>
  </sheets>
  <definedNames>
    <definedName name="_xlnm._FilterDatabase" localSheetId="1" hidden="1">'0350 - Teplice, křižovatk...'!$C$125:$K$236</definedName>
    <definedName name="_xlnm.Print_Titles" localSheetId="1">'0350 - Teplice, křižovatk...'!$125:$125</definedName>
    <definedName name="_xlnm.Print_Titles" localSheetId="0">'Rekapitulace stavby'!$92:$92</definedName>
    <definedName name="_xlnm.Print_Area" localSheetId="1">'0350 - Teplice, křižovatk...'!$C$4:$J$76,'0350 - Teplice, křižovatk...'!$C$82:$J$109,'0350 - Teplice, křižovatk...'!$C$115:$J$236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J123" i="2"/>
  <c r="J122" i="2"/>
  <c r="F120" i="2"/>
  <c r="E118" i="2"/>
  <c r="BI107" i="2"/>
  <c r="BH107" i="2"/>
  <c r="BG107" i="2"/>
  <c r="BF107" i="2"/>
  <c r="BI106" i="2"/>
  <c r="BH106" i="2"/>
  <c r="BG106" i="2"/>
  <c r="BF106" i="2"/>
  <c r="BE106" i="2"/>
  <c r="BI105" i="2"/>
  <c r="BH105" i="2"/>
  <c r="BG105" i="2"/>
  <c r="BF105" i="2"/>
  <c r="BE105" i="2"/>
  <c r="BI104" i="2"/>
  <c r="BH104" i="2"/>
  <c r="BG104" i="2"/>
  <c r="BF104" i="2"/>
  <c r="BE104" i="2"/>
  <c r="BI103" i="2"/>
  <c r="BH103" i="2"/>
  <c r="BG103" i="2"/>
  <c r="BF103" i="2"/>
  <c r="BE103" i="2"/>
  <c r="BI102" i="2"/>
  <c r="BH102" i="2"/>
  <c r="BG102" i="2"/>
  <c r="BF102" i="2"/>
  <c r="BE102" i="2"/>
  <c r="J90" i="2"/>
  <c r="J89" i="2"/>
  <c r="F87" i="2"/>
  <c r="E85" i="2"/>
  <c r="J16" i="2"/>
  <c r="E16" i="2"/>
  <c r="F123" i="2" s="1"/>
  <c r="J15" i="2"/>
  <c r="J13" i="2"/>
  <c r="E13" i="2"/>
  <c r="F122" i="2" s="1"/>
  <c r="J12" i="2"/>
  <c r="J10" i="2"/>
  <c r="J120" i="2"/>
  <c r="L90" i="1"/>
  <c r="AM90" i="1"/>
  <c r="AM89" i="1"/>
  <c r="L89" i="1"/>
  <c r="AM87" i="1"/>
  <c r="L87" i="1"/>
  <c r="L85" i="1"/>
  <c r="L84" i="1"/>
  <c r="BK228" i="2"/>
  <c r="BK226" i="2"/>
  <c r="J225" i="2"/>
  <c r="J222" i="2"/>
  <c r="J221" i="2"/>
  <c r="J219" i="2"/>
  <c r="J217" i="2"/>
  <c r="J216" i="2"/>
  <c r="J214" i="2"/>
  <c r="J213" i="2"/>
  <c r="J212" i="2"/>
  <c r="J211" i="2"/>
  <c r="J210" i="2"/>
  <c r="J209" i="2"/>
  <c r="J208" i="2"/>
  <c r="BK204" i="2"/>
  <c r="J203" i="2"/>
  <c r="BK202" i="2"/>
  <c r="J201" i="2"/>
  <c r="J195" i="2"/>
  <c r="BK193" i="2"/>
  <c r="J192" i="2"/>
  <c r="BK191" i="2"/>
  <c r="J189" i="2"/>
  <c r="J188" i="2"/>
  <c r="BK187" i="2"/>
  <c r="J186" i="2"/>
  <c r="BK185" i="2"/>
  <c r="J184" i="2"/>
  <c r="J183" i="2"/>
  <c r="BK180" i="2"/>
  <c r="BK179" i="2"/>
  <c r="BK178" i="2"/>
  <c r="BK177" i="2"/>
  <c r="BK175" i="2"/>
  <c r="BK167" i="2"/>
  <c r="BK163" i="2"/>
  <c r="J162" i="2"/>
  <c r="J161" i="2"/>
  <c r="BK157" i="2"/>
  <c r="BK156" i="2"/>
  <c r="J153" i="2"/>
  <c r="BK152" i="2"/>
  <c r="J149" i="2"/>
  <c r="J146" i="2"/>
  <c r="J145" i="2"/>
  <c r="J144" i="2"/>
  <c r="J143" i="2"/>
  <c r="J139" i="2"/>
  <c r="BK138" i="2"/>
  <c r="J136" i="2"/>
  <c r="J134" i="2"/>
  <c r="BK129" i="2"/>
  <c r="BK225" i="2"/>
  <c r="BK224" i="2"/>
  <c r="BK221" i="2"/>
  <c r="BK220" i="2"/>
  <c r="BK218" i="2"/>
  <c r="BK217" i="2"/>
  <c r="BK216" i="2"/>
  <c r="BK214" i="2"/>
  <c r="BK213" i="2"/>
  <c r="BK211" i="2"/>
  <c r="BK209" i="2"/>
  <c r="BK208" i="2"/>
  <c r="J207" i="2"/>
  <c r="J204" i="2"/>
  <c r="J202" i="2"/>
  <c r="BK201" i="2"/>
  <c r="J200" i="2"/>
  <c r="J199" i="2"/>
  <c r="BK196" i="2"/>
  <c r="J196" i="2"/>
  <c r="BK194" i="2"/>
  <c r="J194" i="2"/>
  <c r="BK192" i="2"/>
  <c r="BK190" i="2"/>
  <c r="BK189" i="2"/>
  <c r="BK188" i="2"/>
  <c r="J187" i="2"/>
  <c r="J185" i="2"/>
  <c r="BK184" i="2"/>
  <c r="BK182" i="2"/>
  <c r="J182" i="2"/>
  <c r="J181" i="2"/>
  <c r="J180" i="2"/>
  <c r="J178" i="2"/>
  <c r="J177" i="2"/>
  <c r="J176" i="2"/>
  <c r="J175" i="2"/>
  <c r="J174" i="2"/>
  <c r="BK173" i="2"/>
  <c r="BK172" i="2"/>
  <c r="J172" i="2"/>
  <c r="J171" i="2"/>
  <c r="BK170" i="2"/>
  <c r="J170" i="2"/>
  <c r="J169" i="2"/>
  <c r="BK168" i="2"/>
  <c r="J167" i="2"/>
  <c r="J166" i="2"/>
  <c r="J163" i="2"/>
  <c r="BK161" i="2"/>
  <c r="BK158" i="2"/>
  <c r="J157" i="2"/>
  <c r="J156" i="2"/>
  <c r="J152" i="2"/>
  <c r="BK151" i="2"/>
  <c r="BK150" i="2"/>
  <c r="BK149" i="2"/>
  <c r="BK145" i="2"/>
  <c r="BK144" i="2"/>
  <c r="BK142" i="2"/>
  <c r="BK139" i="2"/>
  <c r="BK137" i="2"/>
  <c r="BK136" i="2"/>
  <c r="J135" i="2"/>
  <c r="BK134" i="2"/>
  <c r="J133" i="2"/>
  <c r="BK131" i="2"/>
  <c r="J129" i="2"/>
  <c r="J228" i="2"/>
  <c r="J224" i="2"/>
  <c r="J220" i="2"/>
  <c r="J218" i="2"/>
  <c r="BK215" i="2"/>
  <c r="J150" i="2"/>
  <c r="J142" i="2"/>
  <c r="J137" i="2"/>
  <c r="J226" i="2"/>
  <c r="BK222" i="2"/>
  <c r="BK219" i="2"/>
  <c r="J215" i="2"/>
  <c r="BK212" i="2"/>
  <c r="BK210" i="2"/>
  <c r="BK207" i="2"/>
  <c r="BK203" i="2"/>
  <c r="BK200" i="2"/>
  <c r="BK199" i="2"/>
  <c r="BK195" i="2"/>
  <c r="J193" i="2"/>
  <c r="J191" i="2"/>
  <c r="J190" i="2"/>
  <c r="BK186" i="2"/>
  <c r="BK183" i="2"/>
  <c r="BK181" i="2"/>
  <c r="J179" i="2"/>
  <c r="BK176" i="2"/>
  <c r="BK174" i="2"/>
  <c r="J173" i="2"/>
  <c r="BK171" i="2"/>
  <c r="BK169" i="2"/>
  <c r="J168" i="2"/>
  <c r="BK166" i="2"/>
  <c r="BK162" i="2"/>
  <c r="J158" i="2"/>
  <c r="BK153" i="2"/>
  <c r="J151" i="2"/>
  <c r="BK146" i="2"/>
  <c r="BK143" i="2"/>
  <c r="J138" i="2"/>
  <c r="BK135" i="2"/>
  <c r="BK133" i="2"/>
  <c r="J131" i="2"/>
  <c r="AS94" i="1"/>
  <c r="P128" i="2" l="1"/>
  <c r="R128" i="2"/>
  <c r="T128" i="2"/>
  <c r="T141" i="2"/>
  <c r="BK128" i="2"/>
  <c r="J128" i="2"/>
  <c r="J96" i="2"/>
  <c r="BK141" i="2"/>
  <c r="J141" i="2" s="1"/>
  <c r="J97" i="2" s="1"/>
  <c r="P141" i="2"/>
  <c r="R141" i="2"/>
  <c r="BK223" i="2"/>
  <c r="J223" i="2"/>
  <c r="J98" i="2"/>
  <c r="P223" i="2"/>
  <c r="R223" i="2"/>
  <c r="T223" i="2"/>
  <c r="J87" i="2"/>
  <c r="F89" i="2"/>
  <c r="F90" i="2"/>
  <c r="BE129" i="2"/>
  <c r="BE133" i="2"/>
  <c r="BE135" i="2"/>
  <c r="BE137" i="2"/>
  <c r="BE138" i="2"/>
  <c r="BE143" i="2"/>
  <c r="BE144" i="2"/>
  <c r="BE145" i="2"/>
  <c r="BE146" i="2"/>
  <c r="BE149" i="2"/>
  <c r="BE150" i="2"/>
  <c r="BE152" i="2"/>
  <c r="BE153" i="2"/>
  <c r="BE157" i="2"/>
  <c r="BE158" i="2"/>
  <c r="BE161" i="2"/>
  <c r="BE162" i="2"/>
  <c r="BE163" i="2"/>
  <c r="BE166" i="2"/>
  <c r="BE167" i="2"/>
  <c r="BE168" i="2"/>
  <c r="BE169" i="2"/>
  <c r="BE170" i="2"/>
  <c r="BE171" i="2"/>
  <c r="BE172" i="2"/>
  <c r="BE175" i="2"/>
  <c r="BE177" i="2"/>
  <c r="BE179" i="2"/>
  <c r="BE180" i="2"/>
  <c r="BE181" i="2"/>
  <c r="BE183" i="2"/>
  <c r="BE185" i="2"/>
  <c r="BE186" i="2"/>
  <c r="BE187" i="2"/>
  <c r="BE188" i="2"/>
  <c r="BE189" i="2"/>
  <c r="BE191" i="2"/>
  <c r="BE193" i="2"/>
  <c r="BE194" i="2"/>
  <c r="BE195" i="2"/>
  <c r="BE199" i="2"/>
  <c r="BE201" i="2"/>
  <c r="BE203" i="2"/>
  <c r="BE204" i="2"/>
  <c r="BE207" i="2"/>
  <c r="BE208" i="2"/>
  <c r="BE209" i="2"/>
  <c r="BE210" i="2"/>
  <c r="BE211" i="2"/>
  <c r="BE212" i="2"/>
  <c r="BE214" i="2"/>
  <c r="BE215" i="2"/>
  <c r="BE216" i="2"/>
  <c r="BE217" i="2"/>
  <c r="BE218" i="2"/>
  <c r="BE219" i="2"/>
  <c r="BE220" i="2"/>
  <c r="BE221" i="2"/>
  <c r="BE222" i="2"/>
  <c r="BE225" i="2"/>
  <c r="BE131" i="2"/>
  <c r="BE134" i="2"/>
  <c r="BE136" i="2"/>
  <c r="BE139" i="2"/>
  <c r="BE142" i="2"/>
  <c r="BE151" i="2"/>
  <c r="BE156" i="2"/>
  <c r="BE173" i="2"/>
  <c r="BE174" i="2"/>
  <c r="BE176" i="2"/>
  <c r="BE178" i="2"/>
  <c r="BE182" i="2"/>
  <c r="BE184" i="2"/>
  <c r="BE190" i="2"/>
  <c r="BE192" i="2"/>
  <c r="BE196" i="2"/>
  <c r="BE200" i="2"/>
  <c r="BE202" i="2"/>
  <c r="BE213" i="2"/>
  <c r="BE224" i="2"/>
  <c r="BE226" i="2"/>
  <c r="BE228" i="2"/>
  <c r="F37" i="2"/>
  <c r="BD95" i="1" s="1"/>
  <c r="BD94" i="1" s="1"/>
  <c r="W33" i="1" s="1"/>
  <c r="F35" i="2"/>
  <c r="BB95" i="1" s="1"/>
  <c r="BB94" i="1" s="1"/>
  <c r="W31" i="1" s="1"/>
  <c r="F34" i="2"/>
  <c r="BA95" i="1" s="1"/>
  <c r="BA94" i="1" s="1"/>
  <c r="W30" i="1" s="1"/>
  <c r="J34" i="2"/>
  <c r="AW95" i="1" s="1"/>
  <c r="F36" i="2"/>
  <c r="BC95" i="1"/>
  <c r="BC94" i="1" s="1"/>
  <c r="W32" i="1" s="1"/>
  <c r="T127" i="2" l="1"/>
  <c r="T126" i="2"/>
  <c r="R127" i="2"/>
  <c r="R126" i="2" s="1"/>
  <c r="P127" i="2"/>
  <c r="P126" i="2"/>
  <c r="AU95" i="1"/>
  <c r="AU94" i="1" s="1"/>
  <c r="BK127" i="2"/>
  <c r="BK126" i="2" s="1"/>
  <c r="J126" i="2" s="1"/>
  <c r="J94" i="2" s="1"/>
  <c r="AW94" i="1"/>
  <c r="AK30" i="1"/>
  <c r="AY94" i="1"/>
  <c r="AX94" i="1"/>
  <c r="J28" i="2" l="1"/>
  <c r="J107" i="2" s="1"/>
  <c r="J101" i="2" s="1"/>
  <c r="J109" i="2" s="1"/>
  <c r="BE107" i="2"/>
  <c r="F33" i="2" s="1"/>
  <c r="AZ95" i="1" s="1"/>
  <c r="AZ94" i="1" s="1"/>
  <c r="W29" i="1" s="1"/>
  <c r="J29" i="2"/>
  <c r="J30" i="2" s="1"/>
  <c r="AG95" i="1" s="1"/>
  <c r="AN95" i="1" s="1"/>
  <c r="J127" i="2"/>
  <c r="J95" i="2"/>
  <c r="J33" i="2"/>
  <c r="AV95" i="1" s="1"/>
  <c r="AT95" i="1" s="1"/>
  <c r="J39" i="2" l="1"/>
  <c r="AG94" i="1"/>
  <c r="AK26" i="1" s="1"/>
  <c r="AV94" i="1"/>
  <c r="AK29" i="1" s="1"/>
  <c r="AK35" i="1" l="1"/>
  <c r="AT94" i="1"/>
  <c r="AN94" i="1"/>
</calcChain>
</file>

<file path=xl/sharedStrings.xml><?xml version="1.0" encoding="utf-8"?>
<sst xmlns="http://schemas.openxmlformats.org/spreadsheetml/2006/main" count="1639" uniqueCount="481">
  <si>
    <t>Export Komplet</t>
  </si>
  <si>
    <t/>
  </si>
  <si>
    <t>2.0</t>
  </si>
  <si>
    <t>ZAMOK</t>
  </si>
  <si>
    <t>False</t>
  </si>
  <si>
    <t>{7e7352d3-1214-4bfd-8362-5b8d4b1f8597}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</si>
  <si>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</si>
  <si>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</si>
  <si>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</si>
  <si>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</si>
  <si>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</si>
  <si>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</si>
  <si>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</si>
  <si>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</si>
  <si>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0350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</si>
  <si>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</si>
  <si>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</si>
  <si>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Teplice, křižovatka Jankovcova-Masarykova</t>
  </si>
  <si>
    <t>KSO:</t>
  </si>
  <si>
    <t>CC-CZ:</t>
  </si>
  <si>
    <t>Místo:</t>
  </si>
  <si>
    <t>Teplice</t>
  </si>
  <si>
    <t>Datum:</t>
  </si>
  <si>
    <t>27.12.2022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</si>
  <si>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</si>
  <si>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</si>
  <si>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</si>
  <si>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</si>
  <si>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</si>
  <si>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</si>
  <si>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</si>
  <si>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45312338</t>
  </si>
  <si>
    <t>Elektroline, a.s.</t>
  </si>
  <si>
    <t>CZ45312338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</si>
  <si>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</si>
  <si>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</si>
  <si>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</si>
  <si>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</si>
  <si>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</si>
  <si>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</si>
  <si>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</si>
  <si>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</si>
  <si>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</si>
  <si>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</si>
  <si>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</si>
  <si>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</si>
  <si>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</si>
  <si>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</si>
  <si>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</si>
  <si>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</si>
  <si>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</si>
  <si>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</si>
  <si>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</si>
  <si>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</si>
  <si>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</si>
  <si>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</si>
  <si>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</si>
  <si>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</si>
  <si>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</si>
  <si>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</si>
  <si>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</si>
  <si>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</si>
  <si>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</si>
  <si>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</si>
  <si>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</si>
  <si>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</si>
  <si>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</si>
  <si>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</si>
  <si>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</si>
  <si>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</si>
  <si>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</si>
  <si>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</si>
  <si>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</si>
  <si>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</si>
  <si>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</si>
  <si>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</si>
  <si>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</si>
  <si>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</si>
  <si>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</si>
  <si>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</si>
  <si>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</si>
  <si>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</si>
  <si>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</si>
  <si>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</si>
  <si>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</si>
  <si>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</si>
  <si>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</si>
  <si>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</si>
  <si>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</si>
  <si>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</si>
  <si>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</si>
  <si>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</si>
  <si>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</si>
  <si>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HSV</t>
  </si>
  <si>
    <t xml:space="preserve">    TV-D - Demontáž TV</t>
  </si>
  <si>
    <t xml:space="preserve">    TV-F - Finální stav TV</t>
  </si>
  <si>
    <t>VRN - Vedlejší rozpočtové náklady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</si>
  <si>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</si>
  <si>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</si>
  <si>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</si>
  <si>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</si>
  <si>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</si>
  <si>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</si>
  <si>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</si>
  <si>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</si>
  <si>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</si>
  <si>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</si>
  <si>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</si>
  <si>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</si>
  <si>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</si>
  <si>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</si>
  <si>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</si>
  <si>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</si>
  <si>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</si>
  <si>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</si>
  <si>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</si>
  <si>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</si>
  <si>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</si>
  <si>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</si>
  <si>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</si>
  <si>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</si>
  <si>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</si>
  <si>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TV-D</t>
  </si>
  <si>
    <t>Demontáž TV</t>
  </si>
  <si>
    <t>K</t>
  </si>
  <si>
    <t>RDE0022</t>
  </si>
  <si>
    <t>Demontáž mechanické výhybky</t>
  </si>
  <si>
    <t>ks</t>
  </si>
  <si>
    <t>4</t>
  </si>
  <si>
    <t>-1778279285</t>
  </si>
  <si>
    <t>P</t>
  </si>
  <si>
    <t>Poznámka k položce:_x000D_
demontáž výhybkových těles</t>
  </si>
  <si>
    <t>RDE0023</t>
  </si>
  <si>
    <t>Demontáž elektrické výhybky</t>
  </si>
  <si>
    <t>1298925560</t>
  </si>
  <si>
    <t>Poznámka k položce:_x000D_
demontáž výhybkových těles, kabelů a ovládání</t>
  </si>
  <si>
    <t>3</t>
  </si>
  <si>
    <t>RDE0004</t>
  </si>
  <si>
    <t>Demontáž lanových převěsů</t>
  </si>
  <si>
    <t>m</t>
  </si>
  <si>
    <t>1755622130</t>
  </si>
  <si>
    <t>RDE0005</t>
  </si>
  <si>
    <t>Demontáž ukončení lan na stožáru a na budovách</t>
  </si>
  <si>
    <t>522350727</t>
  </si>
  <si>
    <t>5</t>
  </si>
  <si>
    <t>RDE0009</t>
  </si>
  <si>
    <t>Demontáž závěsu TBUS stopy přímé</t>
  </si>
  <si>
    <t>-198285361</t>
  </si>
  <si>
    <t>6</t>
  </si>
  <si>
    <t>RDE0010</t>
  </si>
  <si>
    <t>Demontáž závěsu TBUS stopy v oblouku</t>
  </si>
  <si>
    <t>-843672345</t>
  </si>
  <si>
    <t>7</t>
  </si>
  <si>
    <t>RDE0016</t>
  </si>
  <si>
    <t>Demontáž výložníku</t>
  </si>
  <si>
    <t>1617150869</t>
  </si>
  <si>
    <t>8</t>
  </si>
  <si>
    <t>RDE0017</t>
  </si>
  <si>
    <t>Demontáž trolejového drátu</t>
  </si>
  <si>
    <t>-906769155</t>
  </si>
  <si>
    <t>9</t>
  </si>
  <si>
    <t>RDE0019</t>
  </si>
  <si>
    <t>Demontáž kompletu úsekového dělení</t>
  </si>
  <si>
    <t>kpl</t>
  </si>
  <si>
    <t>1088348361</t>
  </si>
  <si>
    <t>Poznámka k položce:_x000D_
demontáž úsekových děličů, kabelů, odpojovačů, ovládání, nosné sítě kabelů, upevnění</t>
  </si>
  <si>
    <t>TV-F</t>
  </si>
  <si>
    <t>Finální stav TV</t>
  </si>
  <si>
    <t>10</t>
  </si>
  <si>
    <t>M</t>
  </si>
  <si>
    <t>RUP0014</t>
  </si>
  <si>
    <t>Páskovaný kardan 37 mm pro lano, vč. pásku, spon</t>
  </si>
  <si>
    <t>541468872</t>
  </si>
  <si>
    <t>11</t>
  </si>
  <si>
    <t>RUP0014.1</t>
  </si>
  <si>
    <t>Montáž páskovaného kardanu</t>
  </si>
  <si>
    <t>-2053527253</t>
  </si>
  <si>
    <t>12</t>
  </si>
  <si>
    <t>RUP0051</t>
  </si>
  <si>
    <t>Ukončení lana N25 s izolátorem a nap. šroubem</t>
  </si>
  <si>
    <t>-486483284</t>
  </si>
  <si>
    <t>13</t>
  </si>
  <si>
    <t>RUP0052</t>
  </si>
  <si>
    <t>Ukončení lana N35 s izolátorem a nap. šroubem</t>
  </si>
  <si>
    <t>661610492</t>
  </si>
  <si>
    <t>14</t>
  </si>
  <si>
    <t>RUP0051.1</t>
  </si>
  <si>
    <t>Montáž ukončení lana s nap. šroubem</t>
  </si>
  <si>
    <t>1672473227</t>
  </si>
  <si>
    <t>VV</t>
  </si>
  <si>
    <t>15+55</t>
  </si>
  <si>
    <t>Součet</t>
  </si>
  <si>
    <t>RUP0037</t>
  </si>
  <si>
    <t>Parafilový převěs s napínákem</t>
  </si>
  <si>
    <t>377787141</t>
  </si>
  <si>
    <t>16</t>
  </si>
  <si>
    <t>RUP0037.1</t>
  </si>
  <si>
    <t>Montáž parafilového převěsu s napínákem</t>
  </si>
  <si>
    <t>-83896935</t>
  </si>
  <si>
    <t>17</t>
  </si>
  <si>
    <t>RUP0043</t>
  </si>
  <si>
    <t>Rozebiratelné ukončení lana N25 s izolátorem</t>
  </si>
  <si>
    <t>-936170726</t>
  </si>
  <si>
    <t>18</t>
  </si>
  <si>
    <t>RUP0044</t>
  </si>
  <si>
    <t>Rozebiratelné ukončení lana N35 s izolátorem</t>
  </si>
  <si>
    <t>-1447953204</t>
  </si>
  <si>
    <t>19</t>
  </si>
  <si>
    <t>RUP0044.1</t>
  </si>
  <si>
    <t>Montáž rozebiratelného ukončení lana</t>
  </si>
  <si>
    <t>1084233343</t>
  </si>
  <si>
    <t>13+36</t>
  </si>
  <si>
    <t>20</t>
  </si>
  <si>
    <t>RUP0027</t>
  </si>
  <si>
    <t>Nerozebiratelné trojsměrné spojení lan N25 mm2 kroužkem</t>
  </si>
  <si>
    <t>1914869561</t>
  </si>
  <si>
    <t>RUP0028</t>
  </si>
  <si>
    <t>Nerozebiratelné trojsměrné spojení lan N35 mm2 kroužkem</t>
  </si>
  <si>
    <t>1402400708</t>
  </si>
  <si>
    <t>22</t>
  </si>
  <si>
    <t>RUP0028.1</t>
  </si>
  <si>
    <t>Montáž nerozebiratelného trojsměrného spojení lan kroužkem</t>
  </si>
  <si>
    <t>-1692260911</t>
  </si>
  <si>
    <t>3+39</t>
  </si>
  <si>
    <t>23</t>
  </si>
  <si>
    <t>RLK0012</t>
  </si>
  <si>
    <t>Lano nerez 25 mm2</t>
  </si>
  <si>
    <t>-1372153743</t>
  </si>
  <si>
    <t>24</t>
  </si>
  <si>
    <t>RLK0013</t>
  </si>
  <si>
    <t>Lano nerez 35 mm2</t>
  </si>
  <si>
    <t>-1443221807</t>
  </si>
  <si>
    <t>25</t>
  </si>
  <si>
    <t>RLK0013.1</t>
  </si>
  <si>
    <t>Montáž lana nerezového</t>
  </si>
  <si>
    <t>-1834839216</t>
  </si>
  <si>
    <t>724+1637</t>
  </si>
  <si>
    <t>26</t>
  </si>
  <si>
    <t>RVYL0008</t>
  </si>
  <si>
    <t>Výložník 1x55-8,5m (3x vyvěšení nerez lanem)</t>
  </si>
  <si>
    <t>1215338043</t>
  </si>
  <si>
    <t>27</t>
  </si>
  <si>
    <t>RVYL0008.1</t>
  </si>
  <si>
    <t>Montáž výložníku 8,5 m</t>
  </si>
  <si>
    <t>1788586878</t>
  </si>
  <si>
    <t>28</t>
  </si>
  <si>
    <t>R271110</t>
  </si>
  <si>
    <t>Drát trolejový Cu Ri 100mm2</t>
  </si>
  <si>
    <t>1297839297</t>
  </si>
  <si>
    <t>29</t>
  </si>
  <si>
    <t>R271110.1</t>
  </si>
  <si>
    <t>Montáž trolejového drátu</t>
  </si>
  <si>
    <t>-569830774</t>
  </si>
  <si>
    <t>30</t>
  </si>
  <si>
    <t>RZVB0029</t>
  </si>
  <si>
    <t>TBUS závěs do oblouku 3-4° na lano</t>
  </si>
  <si>
    <t>-1107431770</t>
  </si>
  <si>
    <t>31</t>
  </si>
  <si>
    <t>RZVB0029.1</t>
  </si>
  <si>
    <t>Montáž TBUS závěsu do oblouku 3-4° na lano</t>
  </si>
  <si>
    <t>-927033842</t>
  </si>
  <si>
    <t>32</t>
  </si>
  <si>
    <t>RZVB0031</t>
  </si>
  <si>
    <t>TBUS závěs do oblouku 4-5° na lano</t>
  </si>
  <si>
    <t>-1525894172</t>
  </si>
  <si>
    <t>33</t>
  </si>
  <si>
    <t>RZVB0031.1</t>
  </si>
  <si>
    <t>Montáž TBUS závěsu do oblouku 4-5° na lano</t>
  </si>
  <si>
    <t>1533299997</t>
  </si>
  <si>
    <t>34</t>
  </si>
  <si>
    <t>RZVB0033</t>
  </si>
  <si>
    <t>TBUS závěs do oblouku 5-7° na lano</t>
  </si>
  <si>
    <t>-1646339688</t>
  </si>
  <si>
    <t>35</t>
  </si>
  <si>
    <t>RZVB0033.1</t>
  </si>
  <si>
    <t>Montáž TBUS závěsu do oblouku 5-7° na lano</t>
  </si>
  <si>
    <t>-568789218</t>
  </si>
  <si>
    <t>36</t>
  </si>
  <si>
    <t>RZVB0035</t>
  </si>
  <si>
    <t>TBUS závěs do oblouku 7-10° na lano</t>
  </si>
  <si>
    <t>1757476736</t>
  </si>
  <si>
    <t>37</t>
  </si>
  <si>
    <t>RZVB0035.1</t>
  </si>
  <si>
    <t>Montáž TBUS závěsu do oblouku 7-10° na lano</t>
  </si>
  <si>
    <t>-1920004669</t>
  </si>
  <si>
    <t>38</t>
  </si>
  <si>
    <t>RZVB0023</t>
  </si>
  <si>
    <t>TBUS závěs do oblouku 10-13° na lano</t>
  </si>
  <si>
    <t>-1641590103</t>
  </si>
  <si>
    <t>39</t>
  </si>
  <si>
    <t>RZVB0023.1</t>
  </si>
  <si>
    <t>Montáž TBUS závěsu do oblouku 10-13° na lano</t>
  </si>
  <si>
    <t>1167369822</t>
  </si>
  <si>
    <t>40</t>
  </si>
  <si>
    <t>RZVB0025</t>
  </si>
  <si>
    <t>TBUS závěs do oblouku 13-30° na lano</t>
  </si>
  <si>
    <t>1296411603</t>
  </si>
  <si>
    <t>41</t>
  </si>
  <si>
    <t>RZVB0025.1</t>
  </si>
  <si>
    <t>Montáž TBUS závěsu do oblouku 13-30° na lano</t>
  </si>
  <si>
    <t>131595715</t>
  </si>
  <si>
    <t>42</t>
  </si>
  <si>
    <t>RZVT0002</t>
  </si>
  <si>
    <t>Komplet závěsu DELTA na lano 25-50 mm2</t>
  </si>
  <si>
    <t>518060031</t>
  </si>
  <si>
    <t>43</t>
  </si>
  <si>
    <t>RZVT0002.1</t>
  </si>
  <si>
    <t>Montáž závěsu DELTA na lano</t>
  </si>
  <si>
    <t>-1768075581</t>
  </si>
  <si>
    <t>44</t>
  </si>
  <si>
    <t>RZVT0008</t>
  </si>
  <si>
    <t>TBUS Komplet závěsu DELTA na výložník 55 mm, L=3000 mm</t>
  </si>
  <si>
    <t>501192097</t>
  </si>
  <si>
    <t>45</t>
  </si>
  <si>
    <t>RZVT0008.1</t>
  </si>
  <si>
    <t>Montáž závěsu DELTA na výložník</t>
  </si>
  <si>
    <t>-1581596294</t>
  </si>
  <si>
    <t>46</t>
  </si>
  <si>
    <t>RZVB0019</t>
  </si>
  <si>
    <t>TBUS odtah do oblouku 7-10° na lano</t>
  </si>
  <si>
    <t>-2019594695</t>
  </si>
  <si>
    <t>47</t>
  </si>
  <si>
    <t>RZVB0019.1</t>
  </si>
  <si>
    <t>Montáž TBUS odtahu do oblouku 7-10° na lano</t>
  </si>
  <si>
    <t>1604785443</t>
  </si>
  <si>
    <t>48</t>
  </si>
  <si>
    <t>RZVB0022</t>
  </si>
  <si>
    <t>TBUS odtah do oblouku 15-30° na lano</t>
  </si>
  <si>
    <t>-1203150246</t>
  </si>
  <si>
    <t>49</t>
  </si>
  <si>
    <t>RZVB0022.1</t>
  </si>
  <si>
    <t>Montáž TBUS odtahu do oblouku 15-30° na lano</t>
  </si>
  <si>
    <t>-996535993</t>
  </si>
  <si>
    <t>50</t>
  </si>
  <si>
    <t>ROS0015</t>
  </si>
  <si>
    <t>Spojka troleje dvoudílná pro TRAM/TBUS</t>
  </si>
  <si>
    <t>1594261029</t>
  </si>
  <si>
    <t>51</t>
  </si>
  <si>
    <t>ROS0015.1</t>
  </si>
  <si>
    <t>Montáž spojky trolejové dvoudílné</t>
  </si>
  <si>
    <t>-2134804946</t>
  </si>
  <si>
    <t>52</t>
  </si>
  <si>
    <t>RVK0010</t>
  </si>
  <si>
    <t>Elektrická TBUS výhybka radio 433 MHz, symetrická, 10° (5°/5°)</t>
  </si>
  <si>
    <t>-370569926</t>
  </si>
  <si>
    <t>53</t>
  </si>
  <si>
    <t>RVK0010.1</t>
  </si>
  <si>
    <t>Montáž elektrické TBUS výhybky radio 433 MHz, 10°</t>
  </si>
  <si>
    <t>-870606000</t>
  </si>
  <si>
    <t>54</t>
  </si>
  <si>
    <t>RVK0023</t>
  </si>
  <si>
    <t>Mechanická TBUS výhybka, symetrická, 10° (5°/5°)</t>
  </si>
  <si>
    <t>-1914887413</t>
  </si>
  <si>
    <t>55</t>
  </si>
  <si>
    <t>RVK0025</t>
  </si>
  <si>
    <t>Mechanická TBUS výhybka, levá, 10° (7,5°/2,5°)</t>
  </si>
  <si>
    <t>-1450363709</t>
  </si>
  <si>
    <t>56</t>
  </si>
  <si>
    <t>RVK0023.1</t>
  </si>
  <si>
    <t>Montáž mechanické TBUS výhybky, 10°</t>
  </si>
  <si>
    <t>1158732717</t>
  </si>
  <si>
    <t>1+2</t>
  </si>
  <si>
    <t>57</t>
  </si>
  <si>
    <t>RND0012</t>
  </si>
  <si>
    <t>TBUS dělič na lano 25-50 mm2 - komplet 1 pár</t>
  </si>
  <si>
    <t>-618549327</t>
  </si>
  <si>
    <t>58</t>
  </si>
  <si>
    <t>RND0012.1</t>
  </si>
  <si>
    <t>Montáž TBUS děliče na lano</t>
  </si>
  <si>
    <t>-1809245878</t>
  </si>
  <si>
    <t>59</t>
  </si>
  <si>
    <t>RVK0037</t>
  </si>
  <si>
    <t>Křížení tahové TBUS x TBUS 25° levé (FeZn)</t>
  </si>
  <si>
    <t>-1377098463</t>
  </si>
  <si>
    <t>60</t>
  </si>
  <si>
    <t>RVK0038</t>
  </si>
  <si>
    <t>Křížení tahové TBUS x TBUS 30° levé (FeZn)</t>
  </si>
  <si>
    <t>1432850155</t>
  </si>
  <si>
    <t>61</t>
  </si>
  <si>
    <t>RVK0039</t>
  </si>
  <si>
    <t>Křížení tahové TBUS x TBUS 40° pravé (FeZn)</t>
  </si>
  <si>
    <t>-1356777718</t>
  </si>
  <si>
    <t>62</t>
  </si>
  <si>
    <t>RVK0037.1</t>
  </si>
  <si>
    <t>Montáž křížení tahového TBUS x TBUS</t>
  </si>
  <si>
    <t>-1223051629</t>
  </si>
  <si>
    <t>1+1+1</t>
  </si>
  <si>
    <t>63</t>
  </si>
  <si>
    <t>ROS0026</t>
  </si>
  <si>
    <t>Výměnné pole na lano s kladkou</t>
  </si>
  <si>
    <t>393515036</t>
  </si>
  <si>
    <t>64</t>
  </si>
  <si>
    <t>ROS0026.1</t>
  </si>
  <si>
    <t>Montáž výměnného pole na lano s kladkou</t>
  </si>
  <si>
    <t>1160309107</t>
  </si>
  <si>
    <t>65</t>
  </si>
  <si>
    <t>RND0028</t>
  </si>
  <si>
    <t>Odpojovač U dvojitý s ručním pohonem na stožár, upevněný třmeny (pásky)</t>
  </si>
  <si>
    <t>-171904955</t>
  </si>
  <si>
    <t>66</t>
  </si>
  <si>
    <t>RND0028.1</t>
  </si>
  <si>
    <t>Montáž odpojovače U dvojitého s ručním pohonem na stožár</t>
  </si>
  <si>
    <t>-844145633</t>
  </si>
  <si>
    <t>67</t>
  </si>
  <si>
    <t>RND0002</t>
  </si>
  <si>
    <t>Bleskojistka pro TBUS včetně uzemnění</t>
  </si>
  <si>
    <t>1691983381</t>
  </si>
  <si>
    <t>68</t>
  </si>
  <si>
    <t>RND0002.1</t>
  </si>
  <si>
    <t>Montáž bleskojistky pro TBUS včetně uzemnění</t>
  </si>
  <si>
    <t>-1130424994</t>
  </si>
  <si>
    <t>69</t>
  </si>
  <si>
    <t>RND0051</t>
  </si>
  <si>
    <t>Dvojité kabelové propojení odpojovač-trolej na lano</t>
  </si>
  <si>
    <t>893142210</t>
  </si>
  <si>
    <t>70</t>
  </si>
  <si>
    <t>RND0051.1</t>
  </si>
  <si>
    <t>Montáž dvojitého kabelového propojení odpojovač-trolej na lano</t>
  </si>
  <si>
    <t>-1320649476</t>
  </si>
  <si>
    <t>71</t>
  </si>
  <si>
    <t>RND0030</t>
  </si>
  <si>
    <t>Jednoduché kabelové propojení trolej-trolej na lano</t>
  </si>
  <si>
    <t>441069219</t>
  </si>
  <si>
    <t>72</t>
  </si>
  <si>
    <t>RND0030.1</t>
  </si>
  <si>
    <t>Montáž jednoduchého kabelového propojení trolej-trolej na lano</t>
  </si>
  <si>
    <t>-1575567128</t>
  </si>
  <si>
    <t>73</t>
  </si>
  <si>
    <t>RVK0040</t>
  </si>
  <si>
    <t>Kabelové propojení trolejí v křížení</t>
  </si>
  <si>
    <t>-23658058</t>
  </si>
  <si>
    <t>74</t>
  </si>
  <si>
    <t>RVK0040.1</t>
  </si>
  <si>
    <t>Montáž kabelového propojení trolejí v křížení</t>
  </si>
  <si>
    <t>117767231</t>
  </si>
  <si>
    <t>75</t>
  </si>
  <si>
    <t>RLK0006</t>
  </si>
  <si>
    <t>Kabel NSGFAOU 1x185 mm2 - 1,8/3 kV</t>
  </si>
  <si>
    <t>892246703</t>
  </si>
  <si>
    <t>76</t>
  </si>
  <si>
    <t>RLK0006.1</t>
  </si>
  <si>
    <t>Montáž kabelu NSGFAOU 1x185 mm2 - 1,8/3 kV</t>
  </si>
  <si>
    <t>2125669467</t>
  </si>
  <si>
    <t>77</t>
  </si>
  <si>
    <t>210030921</t>
  </si>
  <si>
    <t>Montáž trakčního vedení pro městskou dopravu, průmyslové dráhy a jeřáby stožárů pro trolejové vedení, ocelové tabulky s označením sekce nebo úsekového děliče</t>
  </si>
  <si>
    <t>kus</t>
  </si>
  <si>
    <t>959014805</t>
  </si>
  <si>
    <t>78</t>
  </si>
  <si>
    <t>210030931</t>
  </si>
  <si>
    <t>Montáž trakčního vedení pro městskou dopravu, průmyslové dráhy a jeřáby stožárů pro trolejové vedení, ocelové tabulky výstražné na stožár</t>
  </si>
  <si>
    <t>1347857695</t>
  </si>
  <si>
    <t>Vedlejší rozpočtové náklady</t>
  </si>
  <si>
    <t>79</t>
  </si>
  <si>
    <t>HZS4212</t>
  </si>
  <si>
    <t>Hodinová zúčtovací sazba revizní technik specialista</t>
  </si>
  <si>
    <t>hod</t>
  </si>
  <si>
    <t>-1485797975</t>
  </si>
  <si>
    <t>80</t>
  </si>
  <si>
    <t>R10058</t>
  </si>
  <si>
    <t>Revize+ technická prohlídka + průkaz UTZ/E</t>
  </si>
  <si>
    <t>Kpl</t>
  </si>
  <si>
    <t>-997322584</t>
  </si>
  <si>
    <t>81</t>
  </si>
  <si>
    <t>RHZS4232</t>
  </si>
  <si>
    <t>Hodinová zúčtovací sazba technik odborný_x000D_
(manipulace na síti DP)</t>
  </si>
  <si>
    <t>981180465</t>
  </si>
  <si>
    <t>Poznámka k položce:_x000D_
Hodinová zúčtovací sazba technik odborný_x000D_
(manipulace na síti DP)</t>
  </si>
  <si>
    <t>82</t>
  </si>
  <si>
    <t>ROS0014</t>
  </si>
  <si>
    <t>Provedení zkušební jízdy trolejbusem</t>
  </si>
  <si>
    <t>km</t>
  </si>
  <si>
    <t>512</t>
  </si>
  <si>
    <t>405858782</t>
  </si>
  <si>
    <t>Poznámka k položce:_x000D_
Zkušební jízda zahrnuje cestu trolejbusu z vozovny nejkratší možnou trasou na místo stavby, projetí všech směrů nového stavu, jízdy na nejbližší obratiště a cestu zpět do vozovny.</t>
  </si>
  <si>
    <t>2,3 "vozovna - křižovatka JM - Hlavní nádraží"</t>
  </si>
  <si>
    <t>3,0 "Hlavní nádraží - křižovatka JM - Panorama"</t>
  </si>
  <si>
    <t>3,1 "Panorama - křižovatka JM - Hlavní nádraží"</t>
  </si>
  <si>
    <t>2,3 "Hlavní nádraží - křižovatka JM - Somet"</t>
  </si>
  <si>
    <t>4,4 "Somet - křižovatka JM - Panorama"</t>
  </si>
  <si>
    <t>4,3 "Panorama - křižovatka JM - vozovna"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</si>
</sst>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2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4" fontId="23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289"/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52" t="s">
        <v>14</v>
      </c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1"/>
      <c r="AL5" s="21"/>
      <c r="AM5" s="21"/>
      <c r="AN5" s="21"/>
      <c r="AO5" s="21"/>
      <c r="AP5" s="21"/>
      <c r="AQ5" s="21"/>
      <c r="AR5" s="19"/>
      <c r="BE5" s="249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54" t="s">
        <v>17</v>
      </c>
      <c r="L6" s="253"/>
      <c r="M6" s="253"/>
      <c r="N6" s="253"/>
      <c r="O6" s="253"/>
      <c r="P6" s="253"/>
      <c r="Q6" s="253"/>
      <c r="R6" s="253"/>
      <c r="S6" s="253"/>
      <c r="T6" s="253"/>
      <c r="U6" s="253"/>
      <c r="V6" s="253"/>
      <c r="W6" s="253"/>
      <c r="X6" s="253"/>
      <c r="Y6" s="253"/>
      <c r="Z6" s="253"/>
      <c r="AA6" s="253"/>
      <c r="AB6" s="253"/>
      <c r="AC6" s="253"/>
      <c r="AD6" s="253"/>
      <c r="AE6" s="253"/>
      <c r="AF6" s="253"/>
      <c r="AG6" s="253"/>
      <c r="AH6" s="253"/>
      <c r="AI6" s="253"/>
      <c r="AJ6" s="253"/>
      <c r="AK6" s="21"/>
      <c r="AL6" s="21"/>
      <c r="AM6" s="21"/>
      <c r="AN6" s="21"/>
      <c r="AO6" s="21"/>
      <c r="AP6" s="21"/>
      <c r="AQ6" s="21"/>
      <c r="AR6" s="19"/>
      <c r="BE6" s="25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50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50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0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50"/>
      <c r="BS10" s="16" t="s">
        <v>6</v>
      </c>
    </row>
    <row r="11" spans="1:74" s="1" customFormat="1" ht="18.45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50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0"/>
      <c r="BS12" s="16" t="s">
        <v>6</v>
      </c>
    </row>
    <row r="13" spans="1:74" s="1" customFormat="1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50"/>
      <c r="BS13" s="16" t="s">
        <v>6</v>
      </c>
    </row>
    <row r="14" spans="1:74" ht="13.2">
      <c r="B14" s="20"/>
      <c r="C14" s="21"/>
      <c r="D14" s="21"/>
      <c r="E14" s="255" t="s">
        <v>29</v>
      </c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56"/>
      <c r="W14" s="256"/>
      <c r="X14" s="256"/>
      <c r="Y14" s="256"/>
      <c r="Z14" s="256"/>
      <c r="AA14" s="256"/>
      <c r="AB14" s="256"/>
      <c r="AC14" s="256"/>
      <c r="AD14" s="256"/>
      <c r="AE14" s="256"/>
      <c r="AF14" s="256"/>
      <c r="AG14" s="256"/>
      <c r="AH14" s="256"/>
      <c r="AI14" s="256"/>
      <c r="AJ14" s="256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50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0"/>
      <c r="BS15" s="16" t="s">
        <v>4</v>
      </c>
    </row>
    <row r="16" spans="1:74" s="1" customFormat="1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31</v>
      </c>
      <c r="AO16" s="21"/>
      <c r="AP16" s="21"/>
      <c r="AQ16" s="21"/>
      <c r="AR16" s="19"/>
      <c r="BE16" s="250"/>
      <c r="BS16" s="16" t="s">
        <v>4</v>
      </c>
    </row>
    <row r="17" spans="1:71" s="1" customFormat="1" ht="18.45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33</v>
      </c>
      <c r="AO17" s="21"/>
      <c r="AP17" s="21"/>
      <c r="AQ17" s="21"/>
      <c r="AR17" s="19"/>
      <c r="BE17" s="250"/>
      <c r="BS17" s="16" t="s">
        <v>34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0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31</v>
      </c>
      <c r="AO19" s="21"/>
      <c r="AP19" s="21"/>
      <c r="AQ19" s="21"/>
      <c r="AR19" s="19"/>
      <c r="BE19" s="250"/>
      <c r="BS19" s="16" t="s">
        <v>6</v>
      </c>
    </row>
    <row r="20" spans="1:71" s="1" customFormat="1" ht="18.45" customHeight="1">
      <c r="B20" s="20"/>
      <c r="C20" s="21"/>
      <c r="D20" s="21"/>
      <c r="E20" s="26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33</v>
      </c>
      <c r="AO20" s="21"/>
      <c r="AP20" s="21"/>
      <c r="AQ20" s="21"/>
      <c r="AR20" s="19"/>
      <c r="BE20" s="250"/>
      <c r="BS20" s="16" t="s">
        <v>4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0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0"/>
    </row>
    <row r="23" spans="1:71" s="1" customFormat="1" ht="16.5" customHeight="1">
      <c r="B23" s="20"/>
      <c r="C23" s="21"/>
      <c r="D23" s="21"/>
      <c r="E23" s="257" t="s">
        <v>1</v>
      </c>
      <c r="F23" s="257"/>
      <c r="G23" s="257"/>
      <c r="H23" s="257"/>
      <c r="I23" s="257"/>
      <c r="J23" s="257"/>
      <c r="K23" s="257"/>
      <c r="L23" s="257"/>
      <c r="M23" s="257"/>
      <c r="N23" s="257"/>
      <c r="O23" s="257"/>
      <c r="P23" s="257"/>
      <c r="Q23" s="257"/>
      <c r="R23" s="257"/>
      <c r="S23" s="257"/>
      <c r="T23" s="257"/>
      <c r="U23" s="257"/>
      <c r="V23" s="257"/>
      <c r="W23" s="257"/>
      <c r="X23" s="257"/>
      <c r="Y23" s="257"/>
      <c r="Z23" s="257"/>
      <c r="AA23" s="257"/>
      <c r="AB23" s="257"/>
      <c r="AC23" s="257"/>
      <c r="AD23" s="257"/>
      <c r="AE23" s="257"/>
      <c r="AF23" s="257"/>
      <c r="AG23" s="257"/>
      <c r="AH23" s="257"/>
      <c r="AI23" s="257"/>
      <c r="AJ23" s="257"/>
      <c r="AK23" s="257"/>
      <c r="AL23" s="257"/>
      <c r="AM23" s="257"/>
      <c r="AN23" s="257"/>
      <c r="AO23" s="21"/>
      <c r="AP23" s="21"/>
      <c r="AQ23" s="21"/>
      <c r="AR23" s="19"/>
      <c r="BE23" s="250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0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0"/>
    </row>
    <row r="26" spans="1:71" s="2" customFormat="1" ht="25.95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58">
        <f>ROUND(AG94,2)</f>
        <v>0</v>
      </c>
      <c r="AL26" s="259"/>
      <c r="AM26" s="259"/>
      <c r="AN26" s="259"/>
      <c r="AO26" s="259"/>
      <c r="AP26" s="35"/>
      <c r="AQ26" s="35"/>
      <c r="AR26" s="38"/>
      <c r="BE26" s="250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50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0" t="s">
        <v>38</v>
      </c>
      <c r="M28" s="260"/>
      <c r="N28" s="260"/>
      <c r="O28" s="260"/>
      <c r="P28" s="260"/>
      <c r="Q28" s="35"/>
      <c r="R28" s="35"/>
      <c r="S28" s="35"/>
      <c r="T28" s="35"/>
      <c r="U28" s="35"/>
      <c r="V28" s="35"/>
      <c r="W28" s="260" t="s">
        <v>39</v>
      </c>
      <c r="X28" s="260"/>
      <c r="Y28" s="260"/>
      <c r="Z28" s="260"/>
      <c r="AA28" s="260"/>
      <c r="AB28" s="260"/>
      <c r="AC28" s="260"/>
      <c r="AD28" s="260"/>
      <c r="AE28" s="260"/>
      <c r="AF28" s="35"/>
      <c r="AG28" s="35"/>
      <c r="AH28" s="35"/>
      <c r="AI28" s="35"/>
      <c r="AJ28" s="35"/>
      <c r="AK28" s="260" t="s">
        <v>40</v>
      </c>
      <c r="AL28" s="260"/>
      <c r="AM28" s="260"/>
      <c r="AN28" s="260"/>
      <c r="AO28" s="260"/>
      <c r="AP28" s="35"/>
      <c r="AQ28" s="35"/>
      <c r="AR28" s="38"/>
      <c r="BE28" s="250"/>
    </row>
    <row r="29" spans="1:71" s="3" customFormat="1" ht="14.4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63">
        <v>0.21</v>
      </c>
      <c r="M29" s="262"/>
      <c r="N29" s="262"/>
      <c r="O29" s="262"/>
      <c r="P29" s="262"/>
      <c r="Q29" s="40"/>
      <c r="R29" s="40"/>
      <c r="S29" s="40"/>
      <c r="T29" s="40"/>
      <c r="U29" s="40"/>
      <c r="V29" s="40"/>
      <c r="W29" s="261">
        <f>ROUND(AZ94, 2)</f>
        <v>0</v>
      </c>
      <c r="X29" s="262"/>
      <c r="Y29" s="262"/>
      <c r="Z29" s="262"/>
      <c r="AA29" s="262"/>
      <c r="AB29" s="262"/>
      <c r="AC29" s="262"/>
      <c r="AD29" s="262"/>
      <c r="AE29" s="262"/>
      <c r="AF29" s="40"/>
      <c r="AG29" s="40"/>
      <c r="AH29" s="40"/>
      <c r="AI29" s="40"/>
      <c r="AJ29" s="40"/>
      <c r="AK29" s="261">
        <f>ROUND(AV94, 2)</f>
        <v>0</v>
      </c>
      <c r="AL29" s="262"/>
      <c r="AM29" s="262"/>
      <c r="AN29" s="262"/>
      <c r="AO29" s="262"/>
      <c r="AP29" s="40"/>
      <c r="AQ29" s="40"/>
      <c r="AR29" s="41"/>
      <c r="BE29" s="251"/>
    </row>
    <row r="30" spans="1:71" s="3" customFormat="1" ht="14.4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63">
        <v>0.15</v>
      </c>
      <c r="M30" s="262"/>
      <c r="N30" s="262"/>
      <c r="O30" s="262"/>
      <c r="P30" s="262"/>
      <c r="Q30" s="40"/>
      <c r="R30" s="40"/>
      <c r="S30" s="40"/>
      <c r="T30" s="40"/>
      <c r="U30" s="40"/>
      <c r="V30" s="40"/>
      <c r="W30" s="261">
        <f>ROUND(BA94, 2)</f>
        <v>0</v>
      </c>
      <c r="X30" s="262"/>
      <c r="Y30" s="262"/>
      <c r="Z30" s="262"/>
      <c r="AA30" s="262"/>
      <c r="AB30" s="262"/>
      <c r="AC30" s="262"/>
      <c r="AD30" s="262"/>
      <c r="AE30" s="262"/>
      <c r="AF30" s="40"/>
      <c r="AG30" s="40"/>
      <c r="AH30" s="40"/>
      <c r="AI30" s="40"/>
      <c r="AJ30" s="40"/>
      <c r="AK30" s="261">
        <f>ROUND(AW94, 2)</f>
        <v>0</v>
      </c>
      <c r="AL30" s="262"/>
      <c r="AM30" s="262"/>
      <c r="AN30" s="262"/>
      <c r="AO30" s="262"/>
      <c r="AP30" s="40"/>
      <c r="AQ30" s="40"/>
      <c r="AR30" s="41"/>
      <c r="BE30" s="251"/>
    </row>
    <row r="31" spans="1:71" s="3" customFormat="1" ht="14.4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63">
        <v>0.21</v>
      </c>
      <c r="M31" s="262"/>
      <c r="N31" s="262"/>
      <c r="O31" s="262"/>
      <c r="P31" s="262"/>
      <c r="Q31" s="40"/>
      <c r="R31" s="40"/>
      <c r="S31" s="40"/>
      <c r="T31" s="40"/>
      <c r="U31" s="40"/>
      <c r="V31" s="40"/>
      <c r="W31" s="261">
        <f>ROUND(BB94, 2)</f>
        <v>0</v>
      </c>
      <c r="X31" s="262"/>
      <c r="Y31" s="262"/>
      <c r="Z31" s="262"/>
      <c r="AA31" s="262"/>
      <c r="AB31" s="262"/>
      <c r="AC31" s="262"/>
      <c r="AD31" s="262"/>
      <c r="AE31" s="262"/>
      <c r="AF31" s="40"/>
      <c r="AG31" s="40"/>
      <c r="AH31" s="40"/>
      <c r="AI31" s="40"/>
      <c r="AJ31" s="40"/>
      <c r="AK31" s="261">
        <v>0</v>
      </c>
      <c r="AL31" s="262"/>
      <c r="AM31" s="262"/>
      <c r="AN31" s="262"/>
      <c r="AO31" s="262"/>
      <c r="AP31" s="40"/>
      <c r="AQ31" s="40"/>
      <c r="AR31" s="41"/>
      <c r="BE31" s="251"/>
    </row>
    <row r="32" spans="1:71" s="3" customFormat="1" ht="14.4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63">
        <v>0.15</v>
      </c>
      <c r="M32" s="262"/>
      <c r="N32" s="262"/>
      <c r="O32" s="262"/>
      <c r="P32" s="262"/>
      <c r="Q32" s="40"/>
      <c r="R32" s="40"/>
      <c r="S32" s="40"/>
      <c r="T32" s="40"/>
      <c r="U32" s="40"/>
      <c r="V32" s="40"/>
      <c r="W32" s="261">
        <f>ROUND(BC94, 2)</f>
        <v>0</v>
      </c>
      <c r="X32" s="262"/>
      <c r="Y32" s="262"/>
      <c r="Z32" s="262"/>
      <c r="AA32" s="262"/>
      <c r="AB32" s="262"/>
      <c r="AC32" s="262"/>
      <c r="AD32" s="262"/>
      <c r="AE32" s="262"/>
      <c r="AF32" s="40"/>
      <c r="AG32" s="40"/>
      <c r="AH32" s="40"/>
      <c r="AI32" s="40"/>
      <c r="AJ32" s="40"/>
      <c r="AK32" s="261">
        <v>0</v>
      </c>
      <c r="AL32" s="262"/>
      <c r="AM32" s="262"/>
      <c r="AN32" s="262"/>
      <c r="AO32" s="262"/>
      <c r="AP32" s="40"/>
      <c r="AQ32" s="40"/>
      <c r="AR32" s="41"/>
      <c r="BE32" s="251"/>
    </row>
    <row r="33" spans="1:57" s="3" customFormat="1" ht="14.4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63">
        <v>0</v>
      </c>
      <c r="M33" s="262"/>
      <c r="N33" s="262"/>
      <c r="O33" s="262"/>
      <c r="P33" s="262"/>
      <c r="Q33" s="40"/>
      <c r="R33" s="40"/>
      <c r="S33" s="40"/>
      <c r="T33" s="40"/>
      <c r="U33" s="40"/>
      <c r="V33" s="40"/>
      <c r="W33" s="261">
        <f>ROUND(BD94, 2)</f>
        <v>0</v>
      </c>
      <c r="X33" s="262"/>
      <c r="Y33" s="262"/>
      <c r="Z33" s="262"/>
      <c r="AA33" s="262"/>
      <c r="AB33" s="262"/>
      <c r="AC33" s="262"/>
      <c r="AD33" s="262"/>
      <c r="AE33" s="262"/>
      <c r="AF33" s="40"/>
      <c r="AG33" s="40"/>
      <c r="AH33" s="40"/>
      <c r="AI33" s="40"/>
      <c r="AJ33" s="40"/>
      <c r="AK33" s="261">
        <v>0</v>
      </c>
      <c r="AL33" s="262"/>
      <c r="AM33" s="262"/>
      <c r="AN33" s="262"/>
      <c r="AO33" s="262"/>
      <c r="AP33" s="40"/>
      <c r="AQ33" s="40"/>
      <c r="AR33" s="41"/>
      <c r="BE33" s="251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50"/>
    </row>
    <row r="35" spans="1:57" s="2" customFormat="1" ht="25.95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64" t="s">
        <v>49</v>
      </c>
      <c r="Y35" s="265"/>
      <c r="Z35" s="265"/>
      <c r="AA35" s="265"/>
      <c r="AB35" s="265"/>
      <c r="AC35" s="44"/>
      <c r="AD35" s="44"/>
      <c r="AE35" s="44"/>
      <c r="AF35" s="44"/>
      <c r="AG35" s="44"/>
      <c r="AH35" s="44"/>
      <c r="AI35" s="44"/>
      <c r="AJ35" s="44"/>
      <c r="AK35" s="266">
        <f>SUM(AK26:AK33)</f>
        <v>0</v>
      </c>
      <c r="AL35" s="265"/>
      <c r="AM35" s="265"/>
      <c r="AN35" s="265"/>
      <c r="AO35" s="267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0.199999999999999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0.199999999999999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0.199999999999999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0.199999999999999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0.199999999999999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0.199999999999999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0.199999999999999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0.199999999999999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0.199999999999999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0.19999999999999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3.2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 ht="10.199999999999999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0.199999999999999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0.199999999999999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3.2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0.199999999999999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0.199999999999999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0.199999999999999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0.199999999999999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0.19999999999999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0.199999999999999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0.199999999999999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0.199999999999999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0.199999999999999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0.199999999999999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3.2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 ht="10.199999999999999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0350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8" t="str">
        <f>K6</f>
        <v>Teplice, křižovatka Jankovcova-Masarykova</v>
      </c>
      <c r="M85" s="269"/>
      <c r="N85" s="269"/>
      <c r="O85" s="269"/>
      <c r="P85" s="269"/>
      <c r="Q85" s="269"/>
      <c r="R85" s="269"/>
      <c r="S85" s="269"/>
      <c r="T85" s="269"/>
      <c r="U85" s="269"/>
      <c r="V85" s="269"/>
      <c r="W85" s="269"/>
      <c r="X85" s="269"/>
      <c r="Y85" s="269"/>
      <c r="Z85" s="269"/>
      <c r="AA85" s="269"/>
      <c r="AB85" s="269"/>
      <c r="AC85" s="269"/>
      <c r="AD85" s="269"/>
      <c r="AE85" s="269"/>
      <c r="AF85" s="269"/>
      <c r="AG85" s="269"/>
      <c r="AH85" s="269"/>
      <c r="AI85" s="269"/>
      <c r="AJ85" s="269"/>
      <c r="AK85" s="62"/>
      <c r="AL85" s="62"/>
      <c r="AM85" s="62"/>
      <c r="AN85" s="62"/>
      <c r="AO85" s="62"/>
      <c r="AP85" s="62"/>
      <c r="AQ85" s="62"/>
      <c r="AR85" s="63"/>
    </row>
    <row r="86" spans="1:90" s="2" customFormat="1" ht="6.9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Teplice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70" t="str">
        <f>IF(AN8= "","",AN8)</f>
        <v>27.12.2022</v>
      </c>
      <c r="AN87" s="270"/>
      <c r="AO87" s="35"/>
      <c r="AP87" s="35"/>
      <c r="AQ87" s="35"/>
      <c r="AR87" s="38"/>
      <c r="BE87" s="33"/>
    </row>
    <row r="88" spans="1:90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15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30</v>
      </c>
      <c r="AJ89" s="35"/>
      <c r="AK89" s="35"/>
      <c r="AL89" s="35"/>
      <c r="AM89" s="271" t="str">
        <f>IF(E17="","",E17)</f>
        <v>Elektroline, a.s.</v>
      </c>
      <c r="AN89" s="272"/>
      <c r="AO89" s="272"/>
      <c r="AP89" s="272"/>
      <c r="AQ89" s="35"/>
      <c r="AR89" s="38"/>
      <c r="AS89" s="273" t="s">
        <v>57</v>
      </c>
      <c r="AT89" s="274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15" customHeight="1">
      <c r="A90" s="33"/>
      <c r="B90" s="34"/>
      <c r="C90" s="28" t="s">
        <v>28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71" t="str">
        <f>IF(E20="","",E20)</f>
        <v>Elektroline, a.s.</v>
      </c>
      <c r="AN90" s="272"/>
      <c r="AO90" s="272"/>
      <c r="AP90" s="272"/>
      <c r="AQ90" s="35"/>
      <c r="AR90" s="38"/>
      <c r="AS90" s="275"/>
      <c r="AT90" s="276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8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7"/>
      <c r="AT91" s="278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79" t="s">
        <v>58</v>
      </c>
      <c r="D92" s="280"/>
      <c r="E92" s="280"/>
      <c r="F92" s="280"/>
      <c r="G92" s="280"/>
      <c r="H92" s="72"/>
      <c r="I92" s="281" t="s">
        <v>59</v>
      </c>
      <c r="J92" s="280"/>
      <c r="K92" s="280"/>
      <c r="L92" s="280"/>
      <c r="M92" s="280"/>
      <c r="N92" s="280"/>
      <c r="O92" s="280"/>
      <c r="P92" s="280"/>
      <c r="Q92" s="280"/>
      <c r="R92" s="280"/>
      <c r="S92" s="280"/>
      <c r="T92" s="280"/>
      <c r="U92" s="280"/>
      <c r="V92" s="280"/>
      <c r="W92" s="280"/>
      <c r="X92" s="280"/>
      <c r="Y92" s="280"/>
      <c r="Z92" s="280"/>
      <c r="AA92" s="280"/>
      <c r="AB92" s="280"/>
      <c r="AC92" s="280"/>
      <c r="AD92" s="280"/>
      <c r="AE92" s="280"/>
      <c r="AF92" s="280"/>
      <c r="AG92" s="282" t="s">
        <v>60</v>
      </c>
      <c r="AH92" s="280"/>
      <c r="AI92" s="280"/>
      <c r="AJ92" s="280"/>
      <c r="AK92" s="280"/>
      <c r="AL92" s="280"/>
      <c r="AM92" s="280"/>
      <c r="AN92" s="281" t="s">
        <v>61</v>
      </c>
      <c r="AO92" s="280"/>
      <c r="AP92" s="283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0" s="2" customFormat="1" ht="10.8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7">
        <f>ROUND(AG95,2)</f>
        <v>0</v>
      </c>
      <c r="AH94" s="287"/>
      <c r="AI94" s="287"/>
      <c r="AJ94" s="287"/>
      <c r="AK94" s="287"/>
      <c r="AL94" s="287"/>
      <c r="AM94" s="287"/>
      <c r="AN94" s="288">
        <f>SUM(AG94,AT94)</f>
        <v>0</v>
      </c>
      <c r="AO94" s="288"/>
      <c r="AP94" s="288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76</v>
      </c>
      <c r="BT94" s="90" t="s">
        <v>77</v>
      </c>
      <c r="BV94" s="90" t="s">
        <v>78</v>
      </c>
      <c r="BW94" s="90" t="s">
        <v>5</v>
      </c>
      <c r="BX94" s="90" t="s">
        <v>79</v>
      </c>
      <c r="CL94" s="90" t="s">
        <v>1</v>
      </c>
    </row>
    <row r="95" spans="1:90" s="7" customFormat="1" ht="16.5" customHeight="1">
      <c r="A95" s="91" t="s">
        <v>80</v>
      </c>
      <c r="B95" s="92"/>
      <c r="C95" s="93"/>
      <c r="D95" s="286" t="s">
        <v>14</v>
      </c>
      <c r="E95" s="286"/>
      <c r="F95" s="286"/>
      <c r="G95" s="286"/>
      <c r="H95" s="286"/>
      <c r="I95" s="94"/>
      <c r="J95" s="286" t="s">
        <v>17</v>
      </c>
      <c r="K95" s="286"/>
      <c r="L95" s="286"/>
      <c r="M95" s="286"/>
      <c r="N95" s="286"/>
      <c r="O95" s="286"/>
      <c r="P95" s="286"/>
      <c r="Q95" s="286"/>
      <c r="R95" s="286"/>
      <c r="S95" s="286"/>
      <c r="T95" s="286"/>
      <c r="U95" s="286"/>
      <c r="V95" s="286"/>
      <c r="W95" s="286"/>
      <c r="X95" s="286"/>
      <c r="Y95" s="286"/>
      <c r="Z95" s="286"/>
      <c r="AA95" s="286"/>
      <c r="AB95" s="286"/>
      <c r="AC95" s="286"/>
      <c r="AD95" s="286"/>
      <c r="AE95" s="286"/>
      <c r="AF95" s="286"/>
      <c r="AG95" s="284">
        <f>'0350 - Teplice, křižovatk...'!J30</f>
        <v>0</v>
      </c>
      <c r="AH95" s="285"/>
      <c r="AI95" s="285"/>
      <c r="AJ95" s="285"/>
      <c r="AK95" s="285"/>
      <c r="AL95" s="285"/>
      <c r="AM95" s="285"/>
      <c r="AN95" s="284">
        <f>SUM(AG95,AT95)</f>
        <v>0</v>
      </c>
      <c r="AO95" s="285"/>
      <c r="AP95" s="285"/>
      <c r="AQ95" s="95" t="s">
        <v>81</v>
      </c>
      <c r="AR95" s="96"/>
      <c r="AS95" s="97">
        <v>0</v>
      </c>
      <c r="AT95" s="98">
        <f>ROUND(SUM(AV95:AW95),2)</f>
        <v>0</v>
      </c>
      <c r="AU95" s="99">
        <f>'0350 - Teplice, křižovatk...'!P126</f>
        <v>0</v>
      </c>
      <c r="AV95" s="98">
        <f>'0350 - Teplice, křižovatk...'!J33</f>
        <v>0</v>
      </c>
      <c r="AW95" s="98">
        <f>'0350 - Teplice, křižovatk...'!J34</f>
        <v>0</v>
      </c>
      <c r="AX95" s="98">
        <f>'0350 - Teplice, křižovatk...'!J35</f>
        <v>0</v>
      </c>
      <c r="AY95" s="98">
        <f>'0350 - Teplice, křižovatk...'!J36</f>
        <v>0</v>
      </c>
      <c r="AZ95" s="98">
        <f>'0350 - Teplice, křižovatk...'!F33</f>
        <v>0</v>
      </c>
      <c r="BA95" s="98">
        <f>'0350 - Teplice, křižovatk...'!F34</f>
        <v>0</v>
      </c>
      <c r="BB95" s="98">
        <f>'0350 - Teplice, křižovatk...'!F35</f>
        <v>0</v>
      </c>
      <c r="BC95" s="98">
        <f>'0350 - Teplice, křižovatk...'!F36</f>
        <v>0</v>
      </c>
      <c r="BD95" s="100">
        <f>'0350 - Teplice, křižovatk...'!F37</f>
        <v>0</v>
      </c>
      <c r="BT95" s="101" t="s">
        <v>82</v>
      </c>
      <c r="BU95" s="101" t="s">
        <v>83</v>
      </c>
      <c r="BV95" s="101" t="s">
        <v>78</v>
      </c>
      <c r="BW95" s="101" t="s">
        <v>5</v>
      </c>
      <c r="BX95" s="101" t="s">
        <v>79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YgZGkIVxgvJbo6FolaL3FmbrevhubZ3QqBFP+JQh4JMjNaaFWFjbFYfx7XeLZOM+a9uXnoQOCWzK5KsENwhfQQ==" saltValue="9CZqu1FalO544oeLJrMW1YurIDhLMiQeZ2euGTMiTbF4TYCzVKgpJY4hyLm/euNhIavgPYq5FdPLdsglUYq6N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350 - Teplice, křižovatk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6" t="s">
        <v>5</v>
      </c>
    </row>
    <row r="3" spans="1:46" s="1" customFormat="1" ht="6.9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84</v>
      </c>
    </row>
    <row r="4" spans="1:46" s="1" customFormat="1" ht="24.9" customHeight="1">
      <c r="B4" s="19"/>
      <c r="D4" s="104" t="s">
        <v>85</v>
      </c>
      <c r="L4" s="19"/>
      <c r="M4" s="105" t="s">
        <v>10</v>
      </c>
      <c r="AT4" s="16" t="s">
        <v>4</v>
      </c>
    </row>
    <row r="5" spans="1:46" s="1" customFormat="1" ht="6.9" customHeight="1">
      <c r="B5" s="19"/>
      <c r="L5" s="19"/>
    </row>
    <row r="6" spans="1:46" s="2" customFormat="1" ht="12" customHeight="1">
      <c r="A6" s="33"/>
      <c r="B6" s="38"/>
      <c r="C6" s="33"/>
      <c r="D6" s="106" t="s">
        <v>16</v>
      </c>
      <c r="E6" s="33"/>
      <c r="F6" s="33"/>
      <c r="G6" s="33"/>
      <c r="H6" s="33"/>
      <c r="I6" s="33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16.5" customHeight="1">
      <c r="A7" s="33"/>
      <c r="B7" s="38"/>
      <c r="C7" s="33"/>
      <c r="D7" s="33"/>
      <c r="E7" s="290" t="s">
        <v>17</v>
      </c>
      <c r="F7" s="291"/>
      <c r="G7" s="291"/>
      <c r="H7" s="291"/>
      <c r="I7" s="33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0.199999999999999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8"/>
      <c r="C9" s="33"/>
      <c r="D9" s="106" t="s">
        <v>18</v>
      </c>
      <c r="E9" s="33"/>
      <c r="F9" s="107" t="s">
        <v>1</v>
      </c>
      <c r="G9" s="33"/>
      <c r="H9" s="33"/>
      <c r="I9" s="106" t="s">
        <v>19</v>
      </c>
      <c r="J9" s="107" t="s">
        <v>1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06" t="s">
        <v>20</v>
      </c>
      <c r="E10" s="33"/>
      <c r="F10" s="107" t="s">
        <v>21</v>
      </c>
      <c r="G10" s="33"/>
      <c r="H10" s="33"/>
      <c r="I10" s="106" t="s">
        <v>22</v>
      </c>
      <c r="J10" s="108" t="str">
        <f>'Rekapitulace stavby'!AN8</f>
        <v>27.12.2022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8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24</v>
      </c>
      <c r="E12" s="33"/>
      <c r="F12" s="33"/>
      <c r="G12" s="33"/>
      <c r="H12" s="33"/>
      <c r="I12" s="106" t="s">
        <v>25</v>
      </c>
      <c r="J12" s="107" t="str">
        <f>IF('Rekapitulace stavby'!AN10="","",'Rekapitulace stavby'!AN10)</f>
        <v/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8"/>
      <c r="C13" s="33"/>
      <c r="D13" s="33"/>
      <c r="E13" s="107" t="str">
        <f>IF('Rekapitulace stavby'!E11="","",'Rekapitulace stavby'!E11)</f>
        <v xml:space="preserve"> </v>
      </c>
      <c r="F13" s="33"/>
      <c r="G13" s="33"/>
      <c r="H13" s="33"/>
      <c r="I13" s="106" t="s">
        <v>27</v>
      </c>
      <c r="J13" s="107" t="str">
        <f>IF('Rekapitulace stavby'!AN11="","",'Rekapitulace stavby'!AN11)</f>
        <v/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8"/>
      <c r="C15" s="33"/>
      <c r="D15" s="106" t="s">
        <v>28</v>
      </c>
      <c r="E15" s="33"/>
      <c r="F15" s="33"/>
      <c r="G15" s="33"/>
      <c r="H15" s="33"/>
      <c r="I15" s="106" t="s">
        <v>25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8"/>
      <c r="C16" s="33"/>
      <c r="D16" s="33"/>
      <c r="E16" s="292" t="str">
        <f>'Rekapitulace stavby'!E14</f>
        <v>Vyplň údaj</v>
      </c>
      <c r="F16" s="293"/>
      <c r="G16" s="293"/>
      <c r="H16" s="293"/>
      <c r="I16" s="106" t="s">
        <v>27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8"/>
      <c r="C18" s="33"/>
      <c r="D18" s="106" t="s">
        <v>30</v>
      </c>
      <c r="E18" s="33"/>
      <c r="F18" s="33"/>
      <c r="G18" s="33"/>
      <c r="H18" s="33"/>
      <c r="I18" s="106" t="s">
        <v>25</v>
      </c>
      <c r="J18" s="107" t="s">
        <v>31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8"/>
      <c r="C19" s="33"/>
      <c r="D19" s="33"/>
      <c r="E19" s="107" t="s">
        <v>32</v>
      </c>
      <c r="F19" s="33"/>
      <c r="G19" s="33"/>
      <c r="H19" s="33"/>
      <c r="I19" s="106" t="s">
        <v>27</v>
      </c>
      <c r="J19" s="107" t="s">
        <v>33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8"/>
      <c r="C21" s="33"/>
      <c r="D21" s="106" t="s">
        <v>35</v>
      </c>
      <c r="E21" s="33"/>
      <c r="F21" s="33"/>
      <c r="G21" s="33"/>
      <c r="H21" s="33"/>
      <c r="I21" s="106" t="s">
        <v>25</v>
      </c>
      <c r="J21" s="107" t="s">
        <v>31</v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8"/>
      <c r="C22" s="33"/>
      <c r="D22" s="33"/>
      <c r="E22" s="107" t="s">
        <v>32</v>
      </c>
      <c r="F22" s="33"/>
      <c r="G22" s="33"/>
      <c r="H22" s="33"/>
      <c r="I22" s="106" t="s">
        <v>27</v>
      </c>
      <c r="J22" s="107" t="s">
        <v>33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8"/>
      <c r="C24" s="33"/>
      <c r="D24" s="106" t="s">
        <v>36</v>
      </c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customHeight="1">
      <c r="A25" s="109"/>
      <c r="B25" s="110"/>
      <c r="C25" s="109"/>
      <c r="D25" s="109"/>
      <c r="E25" s="294" t="s">
        <v>1</v>
      </c>
      <c r="F25" s="294"/>
      <c r="G25" s="294"/>
      <c r="H25" s="294"/>
      <c r="I25" s="109"/>
      <c r="J25" s="109"/>
      <c r="K25" s="109"/>
      <c r="L25" s="111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</row>
    <row r="26" spans="1:31" s="2" customFormat="1" ht="6.9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112"/>
      <c r="E27" s="112"/>
      <c r="F27" s="112"/>
      <c r="G27" s="112"/>
      <c r="H27" s="112"/>
      <c r="I27" s="112"/>
      <c r="J27" s="112"/>
      <c r="K27" s="112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4.4" customHeight="1">
      <c r="A28" s="33"/>
      <c r="B28" s="38"/>
      <c r="C28" s="33"/>
      <c r="D28" s="107" t="s">
        <v>86</v>
      </c>
      <c r="E28" s="33"/>
      <c r="F28" s="33"/>
      <c r="G28" s="33"/>
      <c r="H28" s="33"/>
      <c r="I28" s="33"/>
      <c r="J28" s="113">
        <f>J94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14.4" customHeight="1">
      <c r="A29" s="33"/>
      <c r="B29" s="38"/>
      <c r="C29" s="33"/>
      <c r="D29" s="114" t="s">
        <v>87</v>
      </c>
      <c r="E29" s="33"/>
      <c r="F29" s="33"/>
      <c r="G29" s="33"/>
      <c r="H29" s="33"/>
      <c r="I29" s="33"/>
      <c r="J29" s="113">
        <f>J101</f>
        <v>0</v>
      </c>
      <c r="K29" s="33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5" t="s">
        <v>37</v>
      </c>
      <c r="E30" s="33"/>
      <c r="F30" s="33"/>
      <c r="G30" s="33"/>
      <c r="H30" s="33"/>
      <c r="I30" s="33"/>
      <c r="J30" s="116">
        <f>ROUND(J28 + J29,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2"/>
      <c r="E31" s="112"/>
      <c r="F31" s="112"/>
      <c r="G31" s="112"/>
      <c r="H31" s="112"/>
      <c r="I31" s="112"/>
      <c r="J31" s="112"/>
      <c r="K31" s="11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7" t="s">
        <v>39</v>
      </c>
      <c r="G32" s="33"/>
      <c r="H32" s="33"/>
      <c r="I32" s="117" t="s">
        <v>38</v>
      </c>
      <c r="J32" s="117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8" t="s">
        <v>41</v>
      </c>
      <c r="E33" s="106" t="s">
        <v>42</v>
      </c>
      <c r="F33" s="119">
        <f>ROUND((SUM(BE101:BE108) + SUM(BE126:BE236)),  2)</f>
        <v>0</v>
      </c>
      <c r="G33" s="33"/>
      <c r="H33" s="33"/>
      <c r="I33" s="120">
        <v>0.21</v>
      </c>
      <c r="J33" s="119">
        <f>ROUND(((SUM(BE101:BE108) + SUM(BE126:BE236))*I33),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6" t="s">
        <v>43</v>
      </c>
      <c r="F34" s="119">
        <f>ROUND((SUM(BF101:BF108) + SUM(BF126:BF236)),  2)</f>
        <v>0</v>
      </c>
      <c r="G34" s="33"/>
      <c r="H34" s="33"/>
      <c r="I34" s="120">
        <v>0.15</v>
      </c>
      <c r="J34" s="119">
        <f>ROUND(((SUM(BF101:BF108) + SUM(BF126:BF236))*I34),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6" t="s">
        <v>44</v>
      </c>
      <c r="F35" s="119">
        <f>ROUND((SUM(BG101:BG108) + SUM(BG126:BG236)),  2)</f>
        <v>0</v>
      </c>
      <c r="G35" s="33"/>
      <c r="H35" s="33"/>
      <c r="I35" s="120">
        <v>0.21</v>
      </c>
      <c r="J35" s="11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6" t="s">
        <v>45</v>
      </c>
      <c r="F36" s="119">
        <f>ROUND((SUM(BH101:BH108) + SUM(BH126:BH236)),  2)</f>
        <v>0</v>
      </c>
      <c r="G36" s="33"/>
      <c r="H36" s="33"/>
      <c r="I36" s="120">
        <v>0.15</v>
      </c>
      <c r="J36" s="11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6" t="s">
        <v>46</v>
      </c>
      <c r="F37" s="119">
        <f>ROUND((SUM(BI101:BI108) + SUM(BI126:BI236)),  2)</f>
        <v>0</v>
      </c>
      <c r="G37" s="33"/>
      <c r="H37" s="33"/>
      <c r="I37" s="120">
        <v>0</v>
      </c>
      <c r="J37" s="11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" customHeight="1">
      <c r="B41" s="19"/>
      <c r="L41" s="19"/>
    </row>
    <row r="42" spans="1:31" s="1" customFormat="1" ht="14.4" customHeight="1">
      <c r="B42" s="19"/>
      <c r="L42" s="19"/>
    </row>
    <row r="43" spans="1:31" s="1" customFormat="1" ht="14.4" customHeight="1">
      <c r="B43" s="19"/>
      <c r="L43" s="19"/>
    </row>
    <row r="44" spans="1:31" s="1" customFormat="1" ht="14.4" customHeight="1">
      <c r="B44" s="19"/>
      <c r="L44" s="19"/>
    </row>
    <row r="45" spans="1:31" s="1" customFormat="1" ht="14.4" customHeight="1">
      <c r="B45" s="19"/>
      <c r="L45" s="19"/>
    </row>
    <row r="46" spans="1:31" s="1" customFormat="1" ht="14.4" customHeight="1">
      <c r="B46" s="19"/>
      <c r="L46" s="19"/>
    </row>
    <row r="47" spans="1:31" s="1" customFormat="1" ht="14.4" customHeight="1">
      <c r="B47" s="19"/>
      <c r="L47" s="19"/>
    </row>
    <row r="48" spans="1:31" s="1" customFormat="1" ht="14.4" customHeight="1">
      <c r="B48" s="19"/>
      <c r="L48" s="19"/>
    </row>
    <row r="49" spans="1:31" s="1" customFormat="1" ht="14.4" customHeight="1">
      <c r="B49" s="19"/>
      <c r="L49" s="19"/>
    </row>
    <row r="50" spans="1:31" s="2" customFormat="1" ht="14.4" customHeight="1">
      <c r="B50" s="50"/>
      <c r="D50" s="128" t="s">
        <v>50</v>
      </c>
      <c r="E50" s="129"/>
      <c r="F50" s="129"/>
      <c r="G50" s="128" t="s">
        <v>51</v>
      </c>
      <c r="H50" s="129"/>
      <c r="I50" s="129"/>
      <c r="J50" s="129"/>
      <c r="K50" s="129"/>
      <c r="L50" s="50"/>
    </row>
    <row r="51" spans="1:31" ht="10.199999999999999">
      <c r="B51" s="19"/>
      <c r="L51" s="19"/>
    </row>
    <row r="52" spans="1:31" ht="10.199999999999999">
      <c r="B52" s="19"/>
      <c r="L52" s="19"/>
    </row>
    <row r="53" spans="1:31" ht="10.199999999999999">
      <c r="B53" s="19"/>
      <c r="L53" s="19"/>
    </row>
    <row r="54" spans="1:31" ht="10.199999999999999">
      <c r="B54" s="19"/>
      <c r="L54" s="19"/>
    </row>
    <row r="55" spans="1:31" ht="10.199999999999999">
      <c r="B55" s="19"/>
      <c r="L55" s="19"/>
    </row>
    <row r="56" spans="1:31" ht="10.199999999999999">
      <c r="B56" s="19"/>
      <c r="L56" s="19"/>
    </row>
    <row r="57" spans="1:31" ht="10.199999999999999">
      <c r="B57" s="19"/>
      <c r="L57" s="19"/>
    </row>
    <row r="58" spans="1:31" ht="10.199999999999999">
      <c r="B58" s="19"/>
      <c r="L58" s="19"/>
    </row>
    <row r="59" spans="1:31" ht="10.199999999999999">
      <c r="B59" s="19"/>
      <c r="L59" s="19"/>
    </row>
    <row r="60" spans="1:31" ht="10.199999999999999">
      <c r="B60" s="19"/>
      <c r="L60" s="19"/>
    </row>
    <row r="61" spans="1:31" s="2" customFormat="1" ht="13.2">
      <c r="A61" s="33"/>
      <c r="B61" s="38"/>
      <c r="C61" s="33"/>
      <c r="D61" s="130" t="s">
        <v>52</v>
      </c>
      <c r="E61" s="131"/>
      <c r="F61" s="132" t="s">
        <v>53</v>
      </c>
      <c r="G61" s="130" t="s">
        <v>52</v>
      </c>
      <c r="H61" s="131"/>
      <c r="I61" s="131"/>
      <c r="J61" s="133" t="s">
        <v>53</v>
      </c>
      <c r="K61" s="131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0.199999999999999">
      <c r="B62" s="19"/>
      <c r="L62" s="19"/>
    </row>
    <row r="63" spans="1:31" ht="10.199999999999999">
      <c r="B63" s="19"/>
      <c r="L63" s="19"/>
    </row>
    <row r="64" spans="1:31" ht="10.199999999999999">
      <c r="B64" s="19"/>
      <c r="L64" s="19"/>
    </row>
    <row r="65" spans="1:31" s="2" customFormat="1" ht="13.2">
      <c r="A65" s="33"/>
      <c r="B65" s="38"/>
      <c r="C65" s="33"/>
      <c r="D65" s="128" t="s">
        <v>54</v>
      </c>
      <c r="E65" s="134"/>
      <c r="F65" s="134"/>
      <c r="G65" s="128" t="s">
        <v>55</v>
      </c>
      <c r="H65" s="134"/>
      <c r="I65" s="134"/>
      <c r="J65" s="134"/>
      <c r="K65" s="134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0.199999999999999">
      <c r="B66" s="19"/>
      <c r="L66" s="19"/>
    </row>
    <row r="67" spans="1:31" ht="10.199999999999999">
      <c r="B67" s="19"/>
      <c r="L67" s="19"/>
    </row>
    <row r="68" spans="1:31" ht="10.199999999999999">
      <c r="B68" s="19"/>
      <c r="L68" s="19"/>
    </row>
    <row r="69" spans="1:31" ht="10.199999999999999">
      <c r="B69" s="19"/>
      <c r="L69" s="19"/>
    </row>
    <row r="70" spans="1:31" ht="10.199999999999999">
      <c r="B70" s="19"/>
      <c r="L70" s="19"/>
    </row>
    <row r="71" spans="1:31" ht="10.199999999999999">
      <c r="B71" s="19"/>
      <c r="L71" s="19"/>
    </row>
    <row r="72" spans="1:31" ht="10.199999999999999">
      <c r="B72" s="19"/>
      <c r="L72" s="19"/>
    </row>
    <row r="73" spans="1:31" ht="10.199999999999999">
      <c r="B73" s="19"/>
      <c r="L73" s="19"/>
    </row>
    <row r="74" spans="1:31" ht="10.199999999999999">
      <c r="B74" s="19"/>
      <c r="L74" s="19"/>
    </row>
    <row r="75" spans="1:31" ht="10.199999999999999">
      <c r="B75" s="19"/>
      <c r="L75" s="19"/>
    </row>
    <row r="76" spans="1:31" s="2" customFormat="1" ht="13.2">
      <c r="A76" s="33"/>
      <c r="B76" s="38"/>
      <c r="C76" s="33"/>
      <c r="D76" s="130" t="s">
        <v>52</v>
      </c>
      <c r="E76" s="131"/>
      <c r="F76" s="132" t="s">
        <v>53</v>
      </c>
      <c r="G76" s="130" t="s">
        <v>52</v>
      </c>
      <c r="H76" s="131"/>
      <c r="I76" s="131"/>
      <c r="J76" s="133" t="s">
        <v>53</v>
      </c>
      <c r="K76" s="131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" customHeight="1">
      <c r="A77" s="33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" customHeight="1">
      <c r="A81" s="33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" customHeight="1">
      <c r="A82" s="33"/>
      <c r="B82" s="34"/>
      <c r="C82" s="22" t="s">
        <v>88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68" t="str">
        <f>E7</f>
        <v>Teplice, křižovatka Jankovcova-Masarykova</v>
      </c>
      <c r="F85" s="295"/>
      <c r="G85" s="295"/>
      <c r="H85" s="295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20</v>
      </c>
      <c r="D87" s="35"/>
      <c r="E87" s="35"/>
      <c r="F87" s="26" t="str">
        <f>F10</f>
        <v>Teplice</v>
      </c>
      <c r="G87" s="35"/>
      <c r="H87" s="35"/>
      <c r="I87" s="28" t="s">
        <v>22</v>
      </c>
      <c r="J87" s="65" t="str">
        <f>IF(J10="","",J10)</f>
        <v>27.12.2022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15" customHeight="1">
      <c r="A89" s="33"/>
      <c r="B89" s="34"/>
      <c r="C89" s="28" t="s">
        <v>24</v>
      </c>
      <c r="D89" s="35"/>
      <c r="E89" s="35"/>
      <c r="F89" s="26" t="str">
        <f>E13</f>
        <v xml:space="preserve"> </v>
      </c>
      <c r="G89" s="35"/>
      <c r="H89" s="35"/>
      <c r="I89" s="28" t="s">
        <v>30</v>
      </c>
      <c r="J89" s="31" t="str">
        <f>E19</f>
        <v>Elektroline, a.s.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15" customHeight="1">
      <c r="A90" s="33"/>
      <c r="B90" s="34"/>
      <c r="C90" s="28" t="s">
        <v>28</v>
      </c>
      <c r="D90" s="35"/>
      <c r="E90" s="35"/>
      <c r="F90" s="26" t="str">
        <f>IF(E16="","",E16)</f>
        <v>Vyplň údaj</v>
      </c>
      <c r="G90" s="35"/>
      <c r="H90" s="35"/>
      <c r="I90" s="28" t="s">
        <v>35</v>
      </c>
      <c r="J90" s="31" t="str">
        <f>E22</f>
        <v>Elektroline, a.s.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39" t="s">
        <v>89</v>
      </c>
      <c r="D92" s="140"/>
      <c r="E92" s="140"/>
      <c r="F92" s="140"/>
      <c r="G92" s="140"/>
      <c r="H92" s="140"/>
      <c r="I92" s="140"/>
      <c r="J92" s="141" t="s">
        <v>90</v>
      </c>
      <c r="K92" s="140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8" customHeight="1">
      <c r="A94" s="33"/>
      <c r="B94" s="34"/>
      <c r="C94" s="142" t="s">
        <v>91</v>
      </c>
      <c r="D94" s="35"/>
      <c r="E94" s="35"/>
      <c r="F94" s="35"/>
      <c r="G94" s="35"/>
      <c r="H94" s="35"/>
      <c r="I94" s="35"/>
      <c r="J94" s="83">
        <f>J126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92</v>
      </c>
    </row>
    <row r="95" spans="1:47" s="9" customFormat="1" ht="24.9" customHeight="1">
      <c r="B95" s="143"/>
      <c r="C95" s="144"/>
      <c r="D95" s="145" t="s">
        <v>93</v>
      </c>
      <c r="E95" s="146"/>
      <c r="F95" s="146"/>
      <c r="G95" s="146"/>
      <c r="H95" s="146"/>
      <c r="I95" s="146"/>
      <c r="J95" s="147">
        <f>J127</f>
        <v>0</v>
      </c>
      <c r="K95" s="144"/>
      <c r="L95" s="148"/>
    </row>
    <row r="96" spans="1:47" s="10" customFormat="1" ht="19.95" customHeight="1">
      <c r="B96" s="149"/>
      <c r="C96" s="150"/>
      <c r="D96" s="151" t="s">
        <v>94</v>
      </c>
      <c r="E96" s="152"/>
      <c r="F96" s="152"/>
      <c r="G96" s="152"/>
      <c r="H96" s="152"/>
      <c r="I96" s="152"/>
      <c r="J96" s="153">
        <f>J128</f>
        <v>0</v>
      </c>
      <c r="K96" s="150"/>
      <c r="L96" s="154"/>
    </row>
    <row r="97" spans="1:65" s="10" customFormat="1" ht="19.95" customHeight="1">
      <c r="B97" s="149"/>
      <c r="C97" s="150"/>
      <c r="D97" s="151" t="s">
        <v>95</v>
      </c>
      <c r="E97" s="152"/>
      <c r="F97" s="152"/>
      <c r="G97" s="152"/>
      <c r="H97" s="152"/>
      <c r="I97" s="152"/>
      <c r="J97" s="153">
        <f>J141</f>
        <v>0</v>
      </c>
      <c r="K97" s="150"/>
      <c r="L97" s="154"/>
    </row>
    <row r="98" spans="1:65" s="9" customFormat="1" ht="24.9" customHeight="1">
      <c r="B98" s="143"/>
      <c r="C98" s="144"/>
      <c r="D98" s="145" t="s">
        <v>96</v>
      </c>
      <c r="E98" s="146"/>
      <c r="F98" s="146"/>
      <c r="G98" s="146"/>
      <c r="H98" s="146"/>
      <c r="I98" s="146"/>
      <c r="J98" s="147">
        <f>J223</f>
        <v>0</v>
      </c>
      <c r="K98" s="144"/>
      <c r="L98" s="148"/>
    </row>
    <row r="99" spans="1:65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65" s="2" customFormat="1" ht="6.9" customHeight="1">
      <c r="A100" s="33"/>
      <c r="B100" s="34"/>
      <c r="C100" s="35"/>
      <c r="D100" s="35"/>
      <c r="E100" s="35"/>
      <c r="F100" s="35"/>
      <c r="G100" s="35"/>
      <c r="H100" s="35"/>
      <c r="I100" s="35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65" s="2" customFormat="1" ht="29.25" customHeight="1">
      <c r="A101" s="33"/>
      <c r="B101" s="34"/>
      <c r="C101" s="142" t="s">
        <v>97</v>
      </c>
      <c r="D101" s="35"/>
      <c r="E101" s="35"/>
      <c r="F101" s="35"/>
      <c r="G101" s="35"/>
      <c r="H101" s="35"/>
      <c r="I101" s="35"/>
      <c r="J101" s="155">
        <f>ROUND(J102 + J103 + J104 + J105 + J106 + J107,2)</f>
        <v>0</v>
      </c>
      <c r="K101" s="35"/>
      <c r="L101" s="50"/>
      <c r="N101" s="156" t="s">
        <v>41</v>
      </c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65" s="2" customFormat="1" ht="18" customHeight="1">
      <c r="A102" s="33"/>
      <c r="B102" s="34"/>
      <c r="C102" s="35"/>
      <c r="D102" s="296" t="s">
        <v>98</v>
      </c>
      <c r="E102" s="297"/>
      <c r="F102" s="297"/>
      <c r="G102" s="35"/>
      <c r="H102" s="35"/>
      <c r="I102" s="35"/>
      <c r="J102" s="158">
        <v>0</v>
      </c>
      <c r="K102" s="35"/>
      <c r="L102" s="159"/>
      <c r="M102" s="160"/>
      <c r="N102" s="161" t="s">
        <v>42</v>
      </c>
      <c r="O102" s="160"/>
      <c r="P102" s="160"/>
      <c r="Q102" s="160"/>
      <c r="R102" s="160"/>
      <c r="S102" s="162"/>
      <c r="T102" s="162"/>
      <c r="U102" s="162"/>
      <c r="V102" s="162"/>
      <c r="W102" s="162"/>
      <c r="X102" s="162"/>
      <c r="Y102" s="162"/>
      <c r="Z102" s="162"/>
      <c r="AA102" s="162"/>
      <c r="AB102" s="162"/>
      <c r="AC102" s="162"/>
      <c r="AD102" s="162"/>
      <c r="AE102" s="162"/>
      <c r="AF102" s="160"/>
      <c r="AG102" s="160"/>
      <c r="AH102" s="160"/>
      <c r="AI102" s="160"/>
      <c r="AJ102" s="160"/>
      <c r="AK102" s="160"/>
      <c r="AL102" s="160"/>
      <c r="AM102" s="160"/>
      <c r="AN102" s="160"/>
      <c r="AO102" s="160"/>
      <c r="AP102" s="160"/>
      <c r="AQ102" s="160"/>
      <c r="AR102" s="160"/>
      <c r="AS102" s="160"/>
      <c r="AT102" s="160"/>
      <c r="AU102" s="160"/>
      <c r="AV102" s="160"/>
      <c r="AW102" s="160"/>
      <c r="AX102" s="160"/>
      <c r="AY102" s="163" t="s">
        <v>99</v>
      </c>
      <c r="AZ102" s="160"/>
      <c r="BA102" s="160"/>
      <c r="BB102" s="160"/>
      <c r="BC102" s="160"/>
      <c r="BD102" s="160"/>
      <c r="BE102" s="164">
        <f t="shared" ref="BE102:BE107" si="0">IF(N102="základní",J102,0)</f>
        <v>0</v>
      </c>
      <c r="BF102" s="164">
        <f t="shared" ref="BF102:BF107" si="1">IF(N102="snížená",J102,0)</f>
        <v>0</v>
      </c>
      <c r="BG102" s="164">
        <f t="shared" ref="BG102:BG107" si="2">IF(N102="zákl. přenesená",J102,0)</f>
        <v>0</v>
      </c>
      <c r="BH102" s="164">
        <f t="shared" ref="BH102:BH107" si="3">IF(N102="sníž. přenesená",J102,0)</f>
        <v>0</v>
      </c>
      <c r="BI102" s="164">
        <f t="shared" ref="BI102:BI107" si="4">IF(N102="nulová",J102,0)</f>
        <v>0</v>
      </c>
      <c r="BJ102" s="163" t="s">
        <v>82</v>
      </c>
      <c r="BK102" s="160"/>
      <c r="BL102" s="160"/>
      <c r="BM102" s="160"/>
    </row>
    <row r="103" spans="1:65" s="2" customFormat="1" ht="18" customHeight="1">
      <c r="A103" s="33"/>
      <c r="B103" s="34"/>
      <c r="C103" s="35"/>
      <c r="D103" s="296" t="s">
        <v>100</v>
      </c>
      <c r="E103" s="297"/>
      <c r="F103" s="297"/>
      <c r="G103" s="35"/>
      <c r="H103" s="35"/>
      <c r="I103" s="35"/>
      <c r="J103" s="158">
        <v>0</v>
      </c>
      <c r="K103" s="35"/>
      <c r="L103" s="159"/>
      <c r="M103" s="160"/>
      <c r="N103" s="161" t="s">
        <v>42</v>
      </c>
      <c r="O103" s="160"/>
      <c r="P103" s="160"/>
      <c r="Q103" s="160"/>
      <c r="R103" s="160"/>
      <c r="S103" s="162"/>
      <c r="T103" s="162"/>
      <c r="U103" s="162"/>
      <c r="V103" s="162"/>
      <c r="W103" s="162"/>
      <c r="X103" s="162"/>
      <c r="Y103" s="162"/>
      <c r="Z103" s="162"/>
      <c r="AA103" s="162"/>
      <c r="AB103" s="162"/>
      <c r="AC103" s="162"/>
      <c r="AD103" s="162"/>
      <c r="AE103" s="162"/>
      <c r="AF103" s="160"/>
      <c r="AG103" s="160"/>
      <c r="AH103" s="160"/>
      <c r="AI103" s="160"/>
      <c r="AJ103" s="160"/>
      <c r="AK103" s="160"/>
      <c r="AL103" s="160"/>
      <c r="AM103" s="160"/>
      <c r="AN103" s="160"/>
      <c r="AO103" s="160"/>
      <c r="AP103" s="160"/>
      <c r="AQ103" s="160"/>
      <c r="AR103" s="160"/>
      <c r="AS103" s="160"/>
      <c r="AT103" s="160"/>
      <c r="AU103" s="160"/>
      <c r="AV103" s="160"/>
      <c r="AW103" s="160"/>
      <c r="AX103" s="160"/>
      <c r="AY103" s="163" t="s">
        <v>99</v>
      </c>
      <c r="AZ103" s="160"/>
      <c r="BA103" s="160"/>
      <c r="BB103" s="160"/>
      <c r="BC103" s="160"/>
      <c r="BD103" s="160"/>
      <c r="BE103" s="164">
        <f t="shared" si="0"/>
        <v>0</v>
      </c>
      <c r="BF103" s="164">
        <f t="shared" si="1"/>
        <v>0</v>
      </c>
      <c r="BG103" s="164">
        <f t="shared" si="2"/>
        <v>0</v>
      </c>
      <c r="BH103" s="164">
        <f t="shared" si="3"/>
        <v>0</v>
      </c>
      <c r="BI103" s="164">
        <f t="shared" si="4"/>
        <v>0</v>
      </c>
      <c r="BJ103" s="163" t="s">
        <v>82</v>
      </c>
      <c r="BK103" s="160"/>
      <c r="BL103" s="160"/>
      <c r="BM103" s="160"/>
    </row>
    <row r="104" spans="1:65" s="2" customFormat="1" ht="18" customHeight="1">
      <c r="A104" s="33"/>
      <c r="B104" s="34"/>
      <c r="C104" s="35"/>
      <c r="D104" s="296" t="s">
        <v>101</v>
      </c>
      <c r="E104" s="297"/>
      <c r="F104" s="297"/>
      <c r="G104" s="35"/>
      <c r="H104" s="35"/>
      <c r="I104" s="35"/>
      <c r="J104" s="158">
        <v>0</v>
      </c>
      <c r="K104" s="35"/>
      <c r="L104" s="159"/>
      <c r="M104" s="160"/>
      <c r="N104" s="161" t="s">
        <v>42</v>
      </c>
      <c r="O104" s="160"/>
      <c r="P104" s="160"/>
      <c r="Q104" s="160"/>
      <c r="R104" s="160"/>
      <c r="S104" s="162"/>
      <c r="T104" s="162"/>
      <c r="U104" s="162"/>
      <c r="V104" s="162"/>
      <c r="W104" s="162"/>
      <c r="X104" s="162"/>
      <c r="Y104" s="162"/>
      <c r="Z104" s="162"/>
      <c r="AA104" s="162"/>
      <c r="AB104" s="162"/>
      <c r="AC104" s="162"/>
      <c r="AD104" s="162"/>
      <c r="AE104" s="162"/>
      <c r="AF104" s="160"/>
      <c r="AG104" s="160"/>
      <c r="AH104" s="160"/>
      <c r="AI104" s="160"/>
      <c r="AJ104" s="160"/>
      <c r="AK104" s="160"/>
      <c r="AL104" s="160"/>
      <c r="AM104" s="160"/>
      <c r="AN104" s="160"/>
      <c r="AO104" s="160"/>
      <c r="AP104" s="160"/>
      <c r="AQ104" s="160"/>
      <c r="AR104" s="160"/>
      <c r="AS104" s="160"/>
      <c r="AT104" s="160"/>
      <c r="AU104" s="160"/>
      <c r="AV104" s="160"/>
      <c r="AW104" s="160"/>
      <c r="AX104" s="160"/>
      <c r="AY104" s="163" t="s">
        <v>99</v>
      </c>
      <c r="AZ104" s="160"/>
      <c r="BA104" s="160"/>
      <c r="BB104" s="160"/>
      <c r="BC104" s="160"/>
      <c r="BD104" s="160"/>
      <c r="BE104" s="164">
        <f t="shared" si="0"/>
        <v>0</v>
      </c>
      <c r="BF104" s="164">
        <f t="shared" si="1"/>
        <v>0</v>
      </c>
      <c r="BG104" s="164">
        <f t="shared" si="2"/>
        <v>0</v>
      </c>
      <c r="BH104" s="164">
        <f t="shared" si="3"/>
        <v>0</v>
      </c>
      <c r="BI104" s="164">
        <f t="shared" si="4"/>
        <v>0</v>
      </c>
      <c r="BJ104" s="163" t="s">
        <v>82</v>
      </c>
      <c r="BK104" s="160"/>
      <c r="BL104" s="160"/>
      <c r="BM104" s="160"/>
    </row>
    <row r="105" spans="1:65" s="2" customFormat="1" ht="18" customHeight="1">
      <c r="A105" s="33"/>
      <c r="B105" s="34"/>
      <c r="C105" s="35"/>
      <c r="D105" s="296" t="s">
        <v>102</v>
      </c>
      <c r="E105" s="297"/>
      <c r="F105" s="297"/>
      <c r="G105" s="35"/>
      <c r="H105" s="35"/>
      <c r="I105" s="35"/>
      <c r="J105" s="158">
        <v>0</v>
      </c>
      <c r="K105" s="35"/>
      <c r="L105" s="159"/>
      <c r="M105" s="160"/>
      <c r="N105" s="161" t="s">
        <v>42</v>
      </c>
      <c r="O105" s="160"/>
      <c r="P105" s="160"/>
      <c r="Q105" s="160"/>
      <c r="R105" s="160"/>
      <c r="S105" s="162"/>
      <c r="T105" s="162"/>
      <c r="U105" s="162"/>
      <c r="V105" s="162"/>
      <c r="W105" s="162"/>
      <c r="X105" s="162"/>
      <c r="Y105" s="162"/>
      <c r="Z105" s="162"/>
      <c r="AA105" s="162"/>
      <c r="AB105" s="162"/>
      <c r="AC105" s="162"/>
      <c r="AD105" s="162"/>
      <c r="AE105" s="162"/>
      <c r="AF105" s="160"/>
      <c r="AG105" s="160"/>
      <c r="AH105" s="160"/>
      <c r="AI105" s="160"/>
      <c r="AJ105" s="160"/>
      <c r="AK105" s="160"/>
      <c r="AL105" s="160"/>
      <c r="AM105" s="160"/>
      <c r="AN105" s="160"/>
      <c r="AO105" s="160"/>
      <c r="AP105" s="160"/>
      <c r="AQ105" s="160"/>
      <c r="AR105" s="160"/>
      <c r="AS105" s="160"/>
      <c r="AT105" s="160"/>
      <c r="AU105" s="160"/>
      <c r="AV105" s="160"/>
      <c r="AW105" s="160"/>
      <c r="AX105" s="160"/>
      <c r="AY105" s="163" t="s">
        <v>99</v>
      </c>
      <c r="AZ105" s="160"/>
      <c r="BA105" s="160"/>
      <c r="BB105" s="160"/>
      <c r="BC105" s="160"/>
      <c r="BD105" s="160"/>
      <c r="BE105" s="164">
        <f t="shared" si="0"/>
        <v>0</v>
      </c>
      <c r="BF105" s="164">
        <f t="shared" si="1"/>
        <v>0</v>
      </c>
      <c r="BG105" s="164">
        <f t="shared" si="2"/>
        <v>0</v>
      </c>
      <c r="BH105" s="164">
        <f t="shared" si="3"/>
        <v>0</v>
      </c>
      <c r="BI105" s="164">
        <f t="shared" si="4"/>
        <v>0</v>
      </c>
      <c r="BJ105" s="163" t="s">
        <v>82</v>
      </c>
      <c r="BK105" s="160"/>
      <c r="BL105" s="160"/>
      <c r="BM105" s="160"/>
    </row>
    <row r="106" spans="1:65" s="2" customFormat="1" ht="18" customHeight="1">
      <c r="A106" s="33"/>
      <c r="B106" s="34"/>
      <c r="C106" s="35"/>
      <c r="D106" s="296" t="s">
        <v>103</v>
      </c>
      <c r="E106" s="297"/>
      <c r="F106" s="297"/>
      <c r="G106" s="35"/>
      <c r="H106" s="35"/>
      <c r="I106" s="35"/>
      <c r="J106" s="158">
        <v>0</v>
      </c>
      <c r="K106" s="35"/>
      <c r="L106" s="159"/>
      <c r="M106" s="160"/>
      <c r="N106" s="161" t="s">
        <v>42</v>
      </c>
      <c r="O106" s="160"/>
      <c r="P106" s="160"/>
      <c r="Q106" s="160"/>
      <c r="R106" s="160"/>
      <c r="S106" s="162"/>
      <c r="T106" s="162"/>
      <c r="U106" s="162"/>
      <c r="V106" s="162"/>
      <c r="W106" s="162"/>
      <c r="X106" s="162"/>
      <c r="Y106" s="162"/>
      <c r="Z106" s="162"/>
      <c r="AA106" s="162"/>
      <c r="AB106" s="162"/>
      <c r="AC106" s="162"/>
      <c r="AD106" s="162"/>
      <c r="AE106" s="162"/>
      <c r="AF106" s="160"/>
      <c r="AG106" s="160"/>
      <c r="AH106" s="160"/>
      <c r="AI106" s="160"/>
      <c r="AJ106" s="160"/>
      <c r="AK106" s="160"/>
      <c r="AL106" s="160"/>
      <c r="AM106" s="160"/>
      <c r="AN106" s="160"/>
      <c r="AO106" s="160"/>
      <c r="AP106" s="160"/>
      <c r="AQ106" s="160"/>
      <c r="AR106" s="160"/>
      <c r="AS106" s="160"/>
      <c r="AT106" s="160"/>
      <c r="AU106" s="160"/>
      <c r="AV106" s="160"/>
      <c r="AW106" s="160"/>
      <c r="AX106" s="160"/>
      <c r="AY106" s="163" t="s">
        <v>99</v>
      </c>
      <c r="AZ106" s="160"/>
      <c r="BA106" s="160"/>
      <c r="BB106" s="160"/>
      <c r="BC106" s="160"/>
      <c r="BD106" s="160"/>
      <c r="BE106" s="164">
        <f t="shared" si="0"/>
        <v>0</v>
      </c>
      <c r="BF106" s="164">
        <f t="shared" si="1"/>
        <v>0</v>
      </c>
      <c r="BG106" s="164">
        <f t="shared" si="2"/>
        <v>0</v>
      </c>
      <c r="BH106" s="164">
        <f t="shared" si="3"/>
        <v>0</v>
      </c>
      <c r="BI106" s="164">
        <f t="shared" si="4"/>
        <v>0</v>
      </c>
      <c r="BJ106" s="163" t="s">
        <v>82</v>
      </c>
      <c r="BK106" s="160"/>
      <c r="BL106" s="160"/>
      <c r="BM106" s="160"/>
    </row>
    <row r="107" spans="1:65" s="2" customFormat="1" ht="18" customHeight="1">
      <c r="A107" s="33"/>
      <c r="B107" s="34"/>
      <c r="C107" s="35"/>
      <c r="D107" s="157" t="s">
        <v>104</v>
      </c>
      <c r="E107" s="35"/>
      <c r="F107" s="35"/>
      <c r="G107" s="35"/>
      <c r="H107" s="35"/>
      <c r="I107" s="35"/>
      <c r="J107" s="158">
        <f>ROUND(J28*T107,2)</f>
        <v>0</v>
      </c>
      <c r="K107" s="35"/>
      <c r="L107" s="159"/>
      <c r="M107" s="160"/>
      <c r="N107" s="161" t="s">
        <v>42</v>
      </c>
      <c r="O107" s="160"/>
      <c r="P107" s="160"/>
      <c r="Q107" s="160"/>
      <c r="R107" s="160"/>
      <c r="S107" s="162"/>
      <c r="T107" s="162"/>
      <c r="U107" s="162"/>
      <c r="V107" s="162"/>
      <c r="W107" s="162"/>
      <c r="X107" s="162"/>
      <c r="Y107" s="162"/>
      <c r="Z107" s="162"/>
      <c r="AA107" s="162"/>
      <c r="AB107" s="162"/>
      <c r="AC107" s="162"/>
      <c r="AD107" s="162"/>
      <c r="AE107" s="162"/>
      <c r="AF107" s="160"/>
      <c r="AG107" s="160"/>
      <c r="AH107" s="160"/>
      <c r="AI107" s="160"/>
      <c r="AJ107" s="160"/>
      <c r="AK107" s="160"/>
      <c r="AL107" s="160"/>
      <c r="AM107" s="160"/>
      <c r="AN107" s="160"/>
      <c r="AO107" s="160"/>
      <c r="AP107" s="160"/>
      <c r="AQ107" s="160"/>
      <c r="AR107" s="160"/>
      <c r="AS107" s="160"/>
      <c r="AT107" s="160"/>
      <c r="AU107" s="160"/>
      <c r="AV107" s="160"/>
      <c r="AW107" s="160"/>
      <c r="AX107" s="160"/>
      <c r="AY107" s="163" t="s">
        <v>105</v>
      </c>
      <c r="AZ107" s="160"/>
      <c r="BA107" s="160"/>
      <c r="BB107" s="160"/>
      <c r="BC107" s="160"/>
      <c r="BD107" s="160"/>
      <c r="BE107" s="164">
        <f t="shared" si="0"/>
        <v>0</v>
      </c>
      <c r="BF107" s="164">
        <f t="shared" si="1"/>
        <v>0</v>
      </c>
      <c r="BG107" s="164">
        <f t="shared" si="2"/>
        <v>0</v>
      </c>
      <c r="BH107" s="164">
        <f t="shared" si="3"/>
        <v>0</v>
      </c>
      <c r="BI107" s="164">
        <f t="shared" si="4"/>
        <v>0</v>
      </c>
      <c r="BJ107" s="163" t="s">
        <v>82</v>
      </c>
      <c r="BK107" s="160"/>
      <c r="BL107" s="160"/>
      <c r="BM107" s="160"/>
    </row>
    <row r="108" spans="1:65" s="2" customFormat="1" ht="10.199999999999999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65" s="2" customFormat="1" ht="29.25" customHeight="1">
      <c r="A109" s="33"/>
      <c r="B109" s="34"/>
      <c r="C109" s="165" t="s">
        <v>106</v>
      </c>
      <c r="D109" s="140"/>
      <c r="E109" s="140"/>
      <c r="F109" s="140"/>
      <c r="G109" s="140"/>
      <c r="H109" s="140"/>
      <c r="I109" s="140"/>
      <c r="J109" s="166">
        <f>ROUND(J94+J101,2)</f>
        <v>0</v>
      </c>
      <c r="K109" s="140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65" s="2" customFormat="1" ht="6.9" customHeight="1">
      <c r="A110" s="33"/>
      <c r="B110" s="53"/>
      <c r="C110" s="54"/>
      <c r="D110" s="54"/>
      <c r="E110" s="54"/>
      <c r="F110" s="54"/>
      <c r="G110" s="54"/>
      <c r="H110" s="54"/>
      <c r="I110" s="54"/>
      <c r="J110" s="54"/>
      <c r="K110" s="54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4" spans="1:63" s="2" customFormat="1" ht="6.9" customHeight="1">
      <c r="A114" s="33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24.9" customHeight="1">
      <c r="A115" s="33"/>
      <c r="B115" s="34"/>
      <c r="C115" s="22" t="s">
        <v>107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6.9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16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68" t="str">
        <f>E7</f>
        <v>Teplice, křižovatka Jankovcova-Masarykova</v>
      </c>
      <c r="F118" s="295"/>
      <c r="G118" s="295"/>
      <c r="H118" s="29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20</v>
      </c>
      <c r="D120" s="35"/>
      <c r="E120" s="35"/>
      <c r="F120" s="26" t="str">
        <f>F10</f>
        <v>Teplice</v>
      </c>
      <c r="G120" s="35"/>
      <c r="H120" s="35"/>
      <c r="I120" s="28" t="s">
        <v>22</v>
      </c>
      <c r="J120" s="65" t="str">
        <f>IF(J10="","",J10)</f>
        <v>27.12.2022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5.15" customHeight="1">
      <c r="A122" s="33"/>
      <c r="B122" s="34"/>
      <c r="C122" s="28" t="s">
        <v>24</v>
      </c>
      <c r="D122" s="35"/>
      <c r="E122" s="35"/>
      <c r="F122" s="26" t="str">
        <f>E13</f>
        <v xml:space="preserve"> </v>
      </c>
      <c r="G122" s="35"/>
      <c r="H122" s="35"/>
      <c r="I122" s="28" t="s">
        <v>30</v>
      </c>
      <c r="J122" s="31" t="str">
        <f>E19</f>
        <v>Elektroline, a.s.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15" customHeight="1">
      <c r="A123" s="33"/>
      <c r="B123" s="34"/>
      <c r="C123" s="28" t="s">
        <v>28</v>
      </c>
      <c r="D123" s="35"/>
      <c r="E123" s="35"/>
      <c r="F123" s="26" t="str">
        <f>IF(E16="","",E16)</f>
        <v>Vyplň údaj</v>
      </c>
      <c r="G123" s="35"/>
      <c r="H123" s="35"/>
      <c r="I123" s="28" t="s">
        <v>35</v>
      </c>
      <c r="J123" s="31" t="str">
        <f>E22</f>
        <v>Elektroline, a.s.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67"/>
      <c r="B125" s="168"/>
      <c r="C125" s="169" t="s">
        <v>108</v>
      </c>
      <c r="D125" s="170" t="s">
        <v>62</v>
      </c>
      <c r="E125" s="170" t="s">
        <v>58</v>
      </c>
      <c r="F125" s="170" t="s">
        <v>59</v>
      </c>
      <c r="G125" s="170" t="s">
        <v>109</v>
      </c>
      <c r="H125" s="170" t="s">
        <v>110</v>
      </c>
      <c r="I125" s="170" t="s">
        <v>111</v>
      </c>
      <c r="J125" s="171" t="s">
        <v>90</v>
      </c>
      <c r="K125" s="172" t="s">
        <v>112</v>
      </c>
      <c r="L125" s="173"/>
      <c r="M125" s="74" t="s">
        <v>1</v>
      </c>
      <c r="N125" s="75" t="s">
        <v>41</v>
      </c>
      <c r="O125" s="75" t="s">
        <v>113</v>
      </c>
      <c r="P125" s="75" t="s">
        <v>114</v>
      </c>
      <c r="Q125" s="75" t="s">
        <v>115</v>
      </c>
      <c r="R125" s="75" t="s">
        <v>116</v>
      </c>
      <c r="S125" s="75" t="s">
        <v>117</v>
      </c>
      <c r="T125" s="76" t="s">
        <v>118</v>
      </c>
      <c r="U125" s="167"/>
      <c r="V125" s="167"/>
      <c r="W125" s="167"/>
      <c r="X125" s="167"/>
      <c r="Y125" s="167"/>
      <c r="Z125" s="167"/>
      <c r="AA125" s="167"/>
      <c r="AB125" s="167"/>
      <c r="AC125" s="167"/>
      <c r="AD125" s="167"/>
      <c r="AE125" s="167"/>
    </row>
    <row r="126" spans="1:63" s="2" customFormat="1" ht="22.8" customHeight="1">
      <c r="A126" s="33"/>
      <c r="B126" s="34"/>
      <c r="C126" s="81" t="s">
        <v>119</v>
      </c>
      <c r="D126" s="35"/>
      <c r="E126" s="35"/>
      <c r="F126" s="35"/>
      <c r="G126" s="35"/>
      <c r="H126" s="35"/>
      <c r="I126" s="35"/>
      <c r="J126" s="174">
        <f>BK126</f>
        <v>0</v>
      </c>
      <c r="K126" s="35"/>
      <c r="L126" s="38"/>
      <c r="M126" s="77"/>
      <c r="N126" s="175"/>
      <c r="O126" s="78"/>
      <c r="P126" s="176">
        <f>P127+P223</f>
        <v>0</v>
      </c>
      <c r="Q126" s="78"/>
      <c r="R126" s="176">
        <f>R127+R223</f>
        <v>0</v>
      </c>
      <c r="S126" s="78"/>
      <c r="T126" s="177">
        <f>T127+T223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76</v>
      </c>
      <c r="AU126" s="16" t="s">
        <v>92</v>
      </c>
      <c r="BK126" s="178">
        <f>BK127+BK223</f>
        <v>0</v>
      </c>
    </row>
    <row r="127" spans="1:63" s="12" customFormat="1" ht="25.95" customHeight="1">
      <c r="B127" s="179"/>
      <c r="C127" s="180"/>
      <c r="D127" s="181" t="s">
        <v>76</v>
      </c>
      <c r="E127" s="182" t="s">
        <v>120</v>
      </c>
      <c r="F127" s="182" t="s">
        <v>120</v>
      </c>
      <c r="G127" s="180"/>
      <c r="H127" s="180"/>
      <c r="I127" s="183"/>
      <c r="J127" s="184">
        <f>BK127</f>
        <v>0</v>
      </c>
      <c r="K127" s="180"/>
      <c r="L127" s="185"/>
      <c r="M127" s="186"/>
      <c r="N127" s="187"/>
      <c r="O127" s="187"/>
      <c r="P127" s="188">
        <f>P128+P141</f>
        <v>0</v>
      </c>
      <c r="Q127" s="187"/>
      <c r="R127" s="188">
        <f>R128+R141</f>
        <v>0</v>
      </c>
      <c r="S127" s="187"/>
      <c r="T127" s="189">
        <f>T128+T141</f>
        <v>0</v>
      </c>
      <c r="AR127" s="190" t="s">
        <v>82</v>
      </c>
      <c r="AT127" s="191" t="s">
        <v>76</v>
      </c>
      <c r="AU127" s="191" t="s">
        <v>77</v>
      </c>
      <c r="AY127" s="190" t="s">
        <v>121</v>
      </c>
      <c r="BK127" s="192">
        <f>BK128+BK141</f>
        <v>0</v>
      </c>
    </row>
    <row r="128" spans="1:63" s="12" customFormat="1" ht="22.8" customHeight="1">
      <c r="B128" s="179"/>
      <c r="C128" s="180"/>
      <c r="D128" s="181" t="s">
        <v>76</v>
      </c>
      <c r="E128" s="193" t="s">
        <v>122</v>
      </c>
      <c r="F128" s="193" t="s">
        <v>123</v>
      </c>
      <c r="G128" s="180"/>
      <c r="H128" s="180"/>
      <c r="I128" s="183"/>
      <c r="J128" s="194">
        <f>BK128</f>
        <v>0</v>
      </c>
      <c r="K128" s="180"/>
      <c r="L128" s="185"/>
      <c r="M128" s="186"/>
      <c r="N128" s="187"/>
      <c r="O128" s="187"/>
      <c r="P128" s="188">
        <f>SUM(P129:P140)</f>
        <v>0</v>
      </c>
      <c r="Q128" s="187"/>
      <c r="R128" s="188">
        <f>SUM(R129:R140)</f>
        <v>0</v>
      </c>
      <c r="S128" s="187"/>
      <c r="T128" s="189">
        <f>SUM(T129:T140)</f>
        <v>0</v>
      </c>
      <c r="AR128" s="190" t="s">
        <v>82</v>
      </c>
      <c r="AT128" s="191" t="s">
        <v>76</v>
      </c>
      <c r="AU128" s="191" t="s">
        <v>82</v>
      </c>
      <c r="AY128" s="190" t="s">
        <v>121</v>
      </c>
      <c r="BK128" s="192">
        <f>SUM(BK129:BK140)</f>
        <v>0</v>
      </c>
    </row>
    <row r="129" spans="1:65" s="2" customFormat="1" ht="16.5" customHeight="1">
      <c r="A129" s="33"/>
      <c r="B129" s="34"/>
      <c r="C129" s="195" t="s">
        <v>82</v>
      </c>
      <c r="D129" s="195" t="s">
        <v>124</v>
      </c>
      <c r="E129" s="196" t="s">
        <v>125</v>
      </c>
      <c r="F129" s="197" t="s">
        <v>126</v>
      </c>
      <c r="G129" s="198" t="s">
        <v>127</v>
      </c>
      <c r="H129" s="199">
        <v>3</v>
      </c>
      <c r="I129" s="200"/>
      <c r="J129" s="201">
        <f>ROUND(I129*H129,2)</f>
        <v>0</v>
      </c>
      <c r="K129" s="202"/>
      <c r="L129" s="38"/>
      <c r="M129" s="203" t="s">
        <v>1</v>
      </c>
      <c r="N129" s="204" t="s">
        <v>42</v>
      </c>
      <c r="O129" s="70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7" t="s">
        <v>128</v>
      </c>
      <c r="AT129" s="207" t="s">
        <v>124</v>
      </c>
      <c r="AU129" s="207" t="s">
        <v>84</v>
      </c>
      <c r="AY129" s="16" t="s">
        <v>121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6" t="s">
        <v>82</v>
      </c>
      <c r="BK129" s="208">
        <f>ROUND(I129*H129,2)</f>
        <v>0</v>
      </c>
      <c r="BL129" s="16" t="s">
        <v>128</v>
      </c>
      <c r="BM129" s="207" t="s">
        <v>129</v>
      </c>
    </row>
    <row r="130" spans="1:65" s="2" customFormat="1" ht="19.2">
      <c r="A130" s="33"/>
      <c r="B130" s="34"/>
      <c r="C130" s="35"/>
      <c r="D130" s="209" t="s">
        <v>130</v>
      </c>
      <c r="E130" s="35"/>
      <c r="F130" s="210" t="s">
        <v>131</v>
      </c>
      <c r="G130" s="35"/>
      <c r="H130" s="35"/>
      <c r="I130" s="162"/>
      <c r="J130" s="35"/>
      <c r="K130" s="35"/>
      <c r="L130" s="38"/>
      <c r="M130" s="211"/>
      <c r="N130" s="212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130</v>
      </c>
      <c r="AU130" s="16" t="s">
        <v>84</v>
      </c>
    </row>
    <row r="131" spans="1:65" s="2" customFormat="1" ht="16.5" customHeight="1">
      <c r="A131" s="33"/>
      <c r="B131" s="34"/>
      <c r="C131" s="195" t="s">
        <v>84</v>
      </c>
      <c r="D131" s="195" t="s">
        <v>124</v>
      </c>
      <c r="E131" s="196" t="s">
        <v>132</v>
      </c>
      <c r="F131" s="197" t="s">
        <v>133</v>
      </c>
      <c r="G131" s="198" t="s">
        <v>127</v>
      </c>
      <c r="H131" s="199">
        <v>2</v>
      </c>
      <c r="I131" s="200"/>
      <c r="J131" s="201">
        <f>ROUND(I131*H131,2)</f>
        <v>0</v>
      </c>
      <c r="K131" s="202"/>
      <c r="L131" s="38"/>
      <c r="M131" s="203" t="s">
        <v>1</v>
      </c>
      <c r="N131" s="204" t="s">
        <v>42</v>
      </c>
      <c r="O131" s="70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7" t="s">
        <v>128</v>
      </c>
      <c r="AT131" s="207" t="s">
        <v>124</v>
      </c>
      <c r="AU131" s="207" t="s">
        <v>84</v>
      </c>
      <c r="AY131" s="16" t="s">
        <v>121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6" t="s">
        <v>82</v>
      </c>
      <c r="BK131" s="208">
        <f>ROUND(I131*H131,2)</f>
        <v>0</v>
      </c>
      <c r="BL131" s="16" t="s">
        <v>128</v>
      </c>
      <c r="BM131" s="207" t="s">
        <v>134</v>
      </c>
    </row>
    <row r="132" spans="1:65" s="2" customFormat="1" ht="19.2">
      <c r="A132" s="33"/>
      <c r="B132" s="34"/>
      <c r="C132" s="35"/>
      <c r="D132" s="209" t="s">
        <v>130</v>
      </c>
      <c r="E132" s="35"/>
      <c r="F132" s="210" t="s">
        <v>135</v>
      </c>
      <c r="G132" s="35"/>
      <c r="H132" s="35"/>
      <c r="I132" s="162"/>
      <c r="J132" s="35"/>
      <c r="K132" s="35"/>
      <c r="L132" s="38"/>
      <c r="M132" s="211"/>
      <c r="N132" s="212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130</v>
      </c>
      <c r="AU132" s="16" t="s">
        <v>84</v>
      </c>
    </row>
    <row r="133" spans="1:65" s="2" customFormat="1" ht="16.5" customHeight="1">
      <c r="A133" s="33"/>
      <c r="B133" s="34"/>
      <c r="C133" s="195" t="s">
        <v>136</v>
      </c>
      <c r="D133" s="195" t="s">
        <v>124</v>
      </c>
      <c r="E133" s="196" t="s">
        <v>137</v>
      </c>
      <c r="F133" s="197" t="s">
        <v>138</v>
      </c>
      <c r="G133" s="198" t="s">
        <v>139</v>
      </c>
      <c r="H133" s="199">
        <v>2400</v>
      </c>
      <c r="I133" s="200"/>
      <c r="J133" s="201">
        <f t="shared" ref="J133:J139" si="5">ROUND(I133*H133,2)</f>
        <v>0</v>
      </c>
      <c r="K133" s="202"/>
      <c r="L133" s="38"/>
      <c r="M133" s="203" t="s">
        <v>1</v>
      </c>
      <c r="N133" s="204" t="s">
        <v>42</v>
      </c>
      <c r="O133" s="70"/>
      <c r="P133" s="205">
        <f t="shared" ref="P133:P139" si="6">O133*H133</f>
        <v>0</v>
      </c>
      <c r="Q133" s="205">
        <v>0</v>
      </c>
      <c r="R133" s="205">
        <f t="shared" ref="R133:R139" si="7">Q133*H133</f>
        <v>0</v>
      </c>
      <c r="S133" s="205">
        <v>0</v>
      </c>
      <c r="T133" s="206">
        <f t="shared" ref="T133:T139" si="8"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7" t="s">
        <v>128</v>
      </c>
      <c r="AT133" s="207" t="s">
        <v>124</v>
      </c>
      <c r="AU133" s="207" t="s">
        <v>84</v>
      </c>
      <c r="AY133" s="16" t="s">
        <v>121</v>
      </c>
      <c r="BE133" s="208">
        <f t="shared" ref="BE133:BE139" si="9">IF(N133="základní",J133,0)</f>
        <v>0</v>
      </c>
      <c r="BF133" s="208">
        <f t="shared" ref="BF133:BF139" si="10">IF(N133="snížená",J133,0)</f>
        <v>0</v>
      </c>
      <c r="BG133" s="208">
        <f t="shared" ref="BG133:BG139" si="11">IF(N133="zákl. přenesená",J133,0)</f>
        <v>0</v>
      </c>
      <c r="BH133" s="208">
        <f t="shared" ref="BH133:BH139" si="12">IF(N133="sníž. přenesená",J133,0)</f>
        <v>0</v>
      </c>
      <c r="BI133" s="208">
        <f t="shared" ref="BI133:BI139" si="13">IF(N133="nulová",J133,0)</f>
        <v>0</v>
      </c>
      <c r="BJ133" s="16" t="s">
        <v>82</v>
      </c>
      <c r="BK133" s="208">
        <f t="shared" ref="BK133:BK139" si="14">ROUND(I133*H133,2)</f>
        <v>0</v>
      </c>
      <c r="BL133" s="16" t="s">
        <v>128</v>
      </c>
      <c r="BM133" s="207" t="s">
        <v>140</v>
      </c>
    </row>
    <row r="134" spans="1:65" s="2" customFormat="1" ht="21.75" customHeight="1">
      <c r="A134" s="33"/>
      <c r="B134" s="34"/>
      <c r="C134" s="195" t="s">
        <v>128</v>
      </c>
      <c r="D134" s="195" t="s">
        <v>124</v>
      </c>
      <c r="E134" s="196" t="s">
        <v>141</v>
      </c>
      <c r="F134" s="197" t="s">
        <v>142</v>
      </c>
      <c r="G134" s="198" t="s">
        <v>127</v>
      </c>
      <c r="H134" s="199">
        <v>242</v>
      </c>
      <c r="I134" s="200"/>
      <c r="J134" s="201">
        <f t="shared" si="5"/>
        <v>0</v>
      </c>
      <c r="K134" s="202"/>
      <c r="L134" s="38"/>
      <c r="M134" s="203" t="s">
        <v>1</v>
      </c>
      <c r="N134" s="204" t="s">
        <v>42</v>
      </c>
      <c r="O134" s="70"/>
      <c r="P134" s="205">
        <f t="shared" si="6"/>
        <v>0</v>
      </c>
      <c r="Q134" s="205">
        <v>0</v>
      </c>
      <c r="R134" s="205">
        <f t="shared" si="7"/>
        <v>0</v>
      </c>
      <c r="S134" s="205">
        <v>0</v>
      </c>
      <c r="T134" s="206">
        <f t="shared" si="8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7" t="s">
        <v>128</v>
      </c>
      <c r="AT134" s="207" t="s">
        <v>124</v>
      </c>
      <c r="AU134" s="207" t="s">
        <v>84</v>
      </c>
      <c r="AY134" s="16" t="s">
        <v>121</v>
      </c>
      <c r="BE134" s="208">
        <f t="shared" si="9"/>
        <v>0</v>
      </c>
      <c r="BF134" s="208">
        <f t="shared" si="10"/>
        <v>0</v>
      </c>
      <c r="BG134" s="208">
        <f t="shared" si="11"/>
        <v>0</v>
      </c>
      <c r="BH134" s="208">
        <f t="shared" si="12"/>
        <v>0</v>
      </c>
      <c r="BI134" s="208">
        <f t="shared" si="13"/>
        <v>0</v>
      </c>
      <c r="BJ134" s="16" t="s">
        <v>82</v>
      </c>
      <c r="BK134" s="208">
        <f t="shared" si="14"/>
        <v>0</v>
      </c>
      <c r="BL134" s="16" t="s">
        <v>128</v>
      </c>
      <c r="BM134" s="207" t="s">
        <v>143</v>
      </c>
    </row>
    <row r="135" spans="1:65" s="2" customFormat="1" ht="16.5" customHeight="1">
      <c r="A135" s="33"/>
      <c r="B135" s="34"/>
      <c r="C135" s="195" t="s">
        <v>144</v>
      </c>
      <c r="D135" s="195" t="s">
        <v>124</v>
      </c>
      <c r="E135" s="196" t="s">
        <v>145</v>
      </c>
      <c r="F135" s="197" t="s">
        <v>146</v>
      </c>
      <c r="G135" s="198" t="s">
        <v>127</v>
      </c>
      <c r="H135" s="199">
        <v>10</v>
      </c>
      <c r="I135" s="200"/>
      <c r="J135" s="201">
        <f t="shared" si="5"/>
        <v>0</v>
      </c>
      <c r="K135" s="202"/>
      <c r="L135" s="38"/>
      <c r="M135" s="203" t="s">
        <v>1</v>
      </c>
      <c r="N135" s="204" t="s">
        <v>42</v>
      </c>
      <c r="O135" s="70"/>
      <c r="P135" s="205">
        <f t="shared" si="6"/>
        <v>0</v>
      </c>
      <c r="Q135" s="205">
        <v>0</v>
      </c>
      <c r="R135" s="205">
        <f t="shared" si="7"/>
        <v>0</v>
      </c>
      <c r="S135" s="205">
        <v>0</v>
      </c>
      <c r="T135" s="206">
        <f t="shared" si="8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7" t="s">
        <v>128</v>
      </c>
      <c r="AT135" s="207" t="s">
        <v>124</v>
      </c>
      <c r="AU135" s="207" t="s">
        <v>84</v>
      </c>
      <c r="AY135" s="16" t="s">
        <v>121</v>
      </c>
      <c r="BE135" s="208">
        <f t="shared" si="9"/>
        <v>0</v>
      </c>
      <c r="BF135" s="208">
        <f t="shared" si="10"/>
        <v>0</v>
      </c>
      <c r="BG135" s="208">
        <f t="shared" si="11"/>
        <v>0</v>
      </c>
      <c r="BH135" s="208">
        <f t="shared" si="12"/>
        <v>0</v>
      </c>
      <c r="BI135" s="208">
        <f t="shared" si="13"/>
        <v>0</v>
      </c>
      <c r="BJ135" s="16" t="s">
        <v>82</v>
      </c>
      <c r="BK135" s="208">
        <f t="shared" si="14"/>
        <v>0</v>
      </c>
      <c r="BL135" s="16" t="s">
        <v>128</v>
      </c>
      <c r="BM135" s="207" t="s">
        <v>147</v>
      </c>
    </row>
    <row r="136" spans="1:65" s="2" customFormat="1" ht="16.5" customHeight="1">
      <c r="A136" s="33"/>
      <c r="B136" s="34"/>
      <c r="C136" s="195" t="s">
        <v>148</v>
      </c>
      <c r="D136" s="195" t="s">
        <v>124</v>
      </c>
      <c r="E136" s="196" t="s">
        <v>149</v>
      </c>
      <c r="F136" s="197" t="s">
        <v>150</v>
      </c>
      <c r="G136" s="198" t="s">
        <v>127</v>
      </c>
      <c r="H136" s="199">
        <v>40</v>
      </c>
      <c r="I136" s="200"/>
      <c r="J136" s="201">
        <f t="shared" si="5"/>
        <v>0</v>
      </c>
      <c r="K136" s="202"/>
      <c r="L136" s="38"/>
      <c r="M136" s="203" t="s">
        <v>1</v>
      </c>
      <c r="N136" s="204" t="s">
        <v>42</v>
      </c>
      <c r="O136" s="70"/>
      <c r="P136" s="205">
        <f t="shared" si="6"/>
        <v>0</v>
      </c>
      <c r="Q136" s="205">
        <v>0</v>
      </c>
      <c r="R136" s="205">
        <f t="shared" si="7"/>
        <v>0</v>
      </c>
      <c r="S136" s="205">
        <v>0</v>
      </c>
      <c r="T136" s="206">
        <f t="shared" si="8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7" t="s">
        <v>128</v>
      </c>
      <c r="AT136" s="207" t="s">
        <v>124</v>
      </c>
      <c r="AU136" s="207" t="s">
        <v>84</v>
      </c>
      <c r="AY136" s="16" t="s">
        <v>121</v>
      </c>
      <c r="BE136" s="208">
        <f t="shared" si="9"/>
        <v>0</v>
      </c>
      <c r="BF136" s="208">
        <f t="shared" si="10"/>
        <v>0</v>
      </c>
      <c r="BG136" s="208">
        <f t="shared" si="11"/>
        <v>0</v>
      </c>
      <c r="BH136" s="208">
        <f t="shared" si="12"/>
        <v>0</v>
      </c>
      <c r="BI136" s="208">
        <f t="shared" si="13"/>
        <v>0</v>
      </c>
      <c r="BJ136" s="16" t="s">
        <v>82</v>
      </c>
      <c r="BK136" s="208">
        <f t="shared" si="14"/>
        <v>0</v>
      </c>
      <c r="BL136" s="16" t="s">
        <v>128</v>
      </c>
      <c r="BM136" s="207" t="s">
        <v>151</v>
      </c>
    </row>
    <row r="137" spans="1:65" s="2" customFormat="1" ht="16.5" customHeight="1">
      <c r="A137" s="33"/>
      <c r="B137" s="34"/>
      <c r="C137" s="195" t="s">
        <v>152</v>
      </c>
      <c r="D137" s="195" t="s">
        <v>124</v>
      </c>
      <c r="E137" s="196" t="s">
        <v>153</v>
      </c>
      <c r="F137" s="197" t="s">
        <v>154</v>
      </c>
      <c r="G137" s="198" t="s">
        <v>127</v>
      </c>
      <c r="H137" s="199">
        <v>1</v>
      </c>
      <c r="I137" s="200"/>
      <c r="J137" s="201">
        <f t="shared" si="5"/>
        <v>0</v>
      </c>
      <c r="K137" s="202"/>
      <c r="L137" s="38"/>
      <c r="M137" s="203" t="s">
        <v>1</v>
      </c>
      <c r="N137" s="204" t="s">
        <v>42</v>
      </c>
      <c r="O137" s="70"/>
      <c r="P137" s="205">
        <f t="shared" si="6"/>
        <v>0</v>
      </c>
      <c r="Q137" s="205">
        <v>0</v>
      </c>
      <c r="R137" s="205">
        <f t="shared" si="7"/>
        <v>0</v>
      </c>
      <c r="S137" s="205">
        <v>0</v>
      </c>
      <c r="T137" s="206">
        <f t="shared" si="8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7" t="s">
        <v>128</v>
      </c>
      <c r="AT137" s="207" t="s">
        <v>124</v>
      </c>
      <c r="AU137" s="207" t="s">
        <v>84</v>
      </c>
      <c r="AY137" s="16" t="s">
        <v>121</v>
      </c>
      <c r="BE137" s="208">
        <f t="shared" si="9"/>
        <v>0</v>
      </c>
      <c r="BF137" s="208">
        <f t="shared" si="10"/>
        <v>0</v>
      </c>
      <c r="BG137" s="208">
        <f t="shared" si="11"/>
        <v>0</v>
      </c>
      <c r="BH137" s="208">
        <f t="shared" si="12"/>
        <v>0</v>
      </c>
      <c r="BI137" s="208">
        <f t="shared" si="13"/>
        <v>0</v>
      </c>
      <c r="BJ137" s="16" t="s">
        <v>82</v>
      </c>
      <c r="BK137" s="208">
        <f t="shared" si="14"/>
        <v>0</v>
      </c>
      <c r="BL137" s="16" t="s">
        <v>128</v>
      </c>
      <c r="BM137" s="207" t="s">
        <v>155</v>
      </c>
    </row>
    <row r="138" spans="1:65" s="2" customFormat="1" ht="16.5" customHeight="1">
      <c r="A138" s="33"/>
      <c r="B138" s="34"/>
      <c r="C138" s="195" t="s">
        <v>156</v>
      </c>
      <c r="D138" s="195" t="s">
        <v>124</v>
      </c>
      <c r="E138" s="196" t="s">
        <v>157</v>
      </c>
      <c r="F138" s="197" t="s">
        <v>158</v>
      </c>
      <c r="G138" s="198" t="s">
        <v>127</v>
      </c>
      <c r="H138" s="199">
        <v>1600</v>
      </c>
      <c r="I138" s="200"/>
      <c r="J138" s="201">
        <f t="shared" si="5"/>
        <v>0</v>
      </c>
      <c r="K138" s="202"/>
      <c r="L138" s="38"/>
      <c r="M138" s="203" t="s">
        <v>1</v>
      </c>
      <c r="N138" s="204" t="s">
        <v>42</v>
      </c>
      <c r="O138" s="70"/>
      <c r="P138" s="205">
        <f t="shared" si="6"/>
        <v>0</v>
      </c>
      <c r="Q138" s="205">
        <v>0</v>
      </c>
      <c r="R138" s="205">
        <f t="shared" si="7"/>
        <v>0</v>
      </c>
      <c r="S138" s="205">
        <v>0</v>
      </c>
      <c r="T138" s="206">
        <f t="shared" si="8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7" t="s">
        <v>128</v>
      </c>
      <c r="AT138" s="207" t="s">
        <v>124</v>
      </c>
      <c r="AU138" s="207" t="s">
        <v>84</v>
      </c>
      <c r="AY138" s="16" t="s">
        <v>121</v>
      </c>
      <c r="BE138" s="208">
        <f t="shared" si="9"/>
        <v>0</v>
      </c>
      <c r="BF138" s="208">
        <f t="shared" si="10"/>
        <v>0</v>
      </c>
      <c r="BG138" s="208">
        <f t="shared" si="11"/>
        <v>0</v>
      </c>
      <c r="BH138" s="208">
        <f t="shared" si="12"/>
        <v>0</v>
      </c>
      <c r="BI138" s="208">
        <f t="shared" si="13"/>
        <v>0</v>
      </c>
      <c r="BJ138" s="16" t="s">
        <v>82</v>
      </c>
      <c r="BK138" s="208">
        <f t="shared" si="14"/>
        <v>0</v>
      </c>
      <c r="BL138" s="16" t="s">
        <v>128</v>
      </c>
      <c r="BM138" s="207" t="s">
        <v>159</v>
      </c>
    </row>
    <row r="139" spans="1:65" s="2" customFormat="1" ht="16.5" customHeight="1">
      <c r="A139" s="33"/>
      <c r="B139" s="34"/>
      <c r="C139" s="195" t="s">
        <v>160</v>
      </c>
      <c r="D139" s="195" t="s">
        <v>124</v>
      </c>
      <c r="E139" s="196" t="s">
        <v>161</v>
      </c>
      <c r="F139" s="197" t="s">
        <v>162</v>
      </c>
      <c r="G139" s="198" t="s">
        <v>163</v>
      </c>
      <c r="H139" s="199">
        <v>1</v>
      </c>
      <c r="I139" s="200"/>
      <c r="J139" s="201">
        <f t="shared" si="5"/>
        <v>0</v>
      </c>
      <c r="K139" s="202"/>
      <c r="L139" s="38"/>
      <c r="M139" s="203" t="s">
        <v>1</v>
      </c>
      <c r="N139" s="204" t="s">
        <v>42</v>
      </c>
      <c r="O139" s="70"/>
      <c r="P139" s="205">
        <f t="shared" si="6"/>
        <v>0</v>
      </c>
      <c r="Q139" s="205">
        <v>0</v>
      </c>
      <c r="R139" s="205">
        <f t="shared" si="7"/>
        <v>0</v>
      </c>
      <c r="S139" s="205">
        <v>0</v>
      </c>
      <c r="T139" s="206">
        <f t="shared" si="8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7" t="s">
        <v>128</v>
      </c>
      <c r="AT139" s="207" t="s">
        <v>124</v>
      </c>
      <c r="AU139" s="207" t="s">
        <v>84</v>
      </c>
      <c r="AY139" s="16" t="s">
        <v>121</v>
      </c>
      <c r="BE139" s="208">
        <f t="shared" si="9"/>
        <v>0</v>
      </c>
      <c r="BF139" s="208">
        <f t="shared" si="10"/>
        <v>0</v>
      </c>
      <c r="BG139" s="208">
        <f t="shared" si="11"/>
        <v>0</v>
      </c>
      <c r="BH139" s="208">
        <f t="shared" si="12"/>
        <v>0</v>
      </c>
      <c r="BI139" s="208">
        <f t="shared" si="13"/>
        <v>0</v>
      </c>
      <c r="BJ139" s="16" t="s">
        <v>82</v>
      </c>
      <c r="BK139" s="208">
        <f t="shared" si="14"/>
        <v>0</v>
      </c>
      <c r="BL139" s="16" t="s">
        <v>128</v>
      </c>
      <c r="BM139" s="207" t="s">
        <v>164</v>
      </c>
    </row>
    <row r="140" spans="1:65" s="2" customFormat="1" ht="28.8">
      <c r="A140" s="33"/>
      <c r="B140" s="34"/>
      <c r="C140" s="35"/>
      <c r="D140" s="209" t="s">
        <v>130</v>
      </c>
      <c r="E140" s="35"/>
      <c r="F140" s="210" t="s">
        <v>165</v>
      </c>
      <c r="G140" s="35"/>
      <c r="H140" s="35"/>
      <c r="I140" s="162"/>
      <c r="J140" s="35"/>
      <c r="K140" s="35"/>
      <c r="L140" s="38"/>
      <c r="M140" s="211"/>
      <c r="N140" s="212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130</v>
      </c>
      <c r="AU140" s="16" t="s">
        <v>84</v>
      </c>
    </row>
    <row r="141" spans="1:65" s="12" customFormat="1" ht="22.8" customHeight="1">
      <c r="B141" s="179"/>
      <c r="C141" s="180"/>
      <c r="D141" s="181" t="s">
        <v>76</v>
      </c>
      <c r="E141" s="193" t="s">
        <v>166</v>
      </c>
      <c r="F141" s="193" t="s">
        <v>167</v>
      </c>
      <c r="G141" s="180"/>
      <c r="H141" s="180"/>
      <c r="I141" s="183"/>
      <c r="J141" s="194">
        <f>BK141</f>
        <v>0</v>
      </c>
      <c r="K141" s="180"/>
      <c r="L141" s="185"/>
      <c r="M141" s="186"/>
      <c r="N141" s="187"/>
      <c r="O141" s="187"/>
      <c r="P141" s="188">
        <f>SUM(P142:P222)</f>
        <v>0</v>
      </c>
      <c r="Q141" s="187"/>
      <c r="R141" s="188">
        <f>SUM(R142:R222)</f>
        <v>0</v>
      </c>
      <c r="S141" s="187"/>
      <c r="T141" s="189">
        <f>SUM(T142:T222)</f>
        <v>0</v>
      </c>
      <c r="AR141" s="190" t="s">
        <v>82</v>
      </c>
      <c r="AT141" s="191" t="s">
        <v>76</v>
      </c>
      <c r="AU141" s="191" t="s">
        <v>82</v>
      </c>
      <c r="AY141" s="190" t="s">
        <v>121</v>
      </c>
      <c r="BK141" s="192">
        <f>SUM(BK142:BK222)</f>
        <v>0</v>
      </c>
    </row>
    <row r="142" spans="1:65" s="2" customFormat="1" ht="21.75" customHeight="1">
      <c r="A142" s="33"/>
      <c r="B142" s="34"/>
      <c r="C142" s="213" t="s">
        <v>168</v>
      </c>
      <c r="D142" s="213" t="s">
        <v>169</v>
      </c>
      <c r="E142" s="214" t="s">
        <v>170</v>
      </c>
      <c r="F142" s="215" t="s">
        <v>171</v>
      </c>
      <c r="G142" s="216" t="s">
        <v>127</v>
      </c>
      <c r="H142" s="217">
        <v>115</v>
      </c>
      <c r="I142" s="218"/>
      <c r="J142" s="219">
        <f>ROUND(I142*H142,2)</f>
        <v>0</v>
      </c>
      <c r="K142" s="220"/>
      <c r="L142" s="221"/>
      <c r="M142" s="222" t="s">
        <v>1</v>
      </c>
      <c r="N142" s="223" t="s">
        <v>42</v>
      </c>
      <c r="O142" s="70"/>
      <c r="P142" s="205">
        <f>O142*H142</f>
        <v>0</v>
      </c>
      <c r="Q142" s="205">
        <v>0</v>
      </c>
      <c r="R142" s="205">
        <f>Q142*H142</f>
        <v>0</v>
      </c>
      <c r="S142" s="205">
        <v>0</v>
      </c>
      <c r="T142" s="206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7" t="s">
        <v>156</v>
      </c>
      <c r="AT142" s="207" t="s">
        <v>169</v>
      </c>
      <c r="AU142" s="207" t="s">
        <v>84</v>
      </c>
      <c r="AY142" s="16" t="s">
        <v>121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6" t="s">
        <v>82</v>
      </c>
      <c r="BK142" s="208">
        <f>ROUND(I142*H142,2)</f>
        <v>0</v>
      </c>
      <c r="BL142" s="16" t="s">
        <v>128</v>
      </c>
      <c r="BM142" s="207" t="s">
        <v>172</v>
      </c>
    </row>
    <row r="143" spans="1:65" s="2" customFormat="1" ht="16.5" customHeight="1">
      <c r="A143" s="33"/>
      <c r="B143" s="34"/>
      <c r="C143" s="195" t="s">
        <v>173</v>
      </c>
      <c r="D143" s="195" t="s">
        <v>124</v>
      </c>
      <c r="E143" s="196" t="s">
        <v>174</v>
      </c>
      <c r="F143" s="197" t="s">
        <v>175</v>
      </c>
      <c r="G143" s="198" t="s">
        <v>127</v>
      </c>
      <c r="H143" s="199">
        <v>115</v>
      </c>
      <c r="I143" s="200"/>
      <c r="J143" s="201">
        <f>ROUND(I143*H143,2)</f>
        <v>0</v>
      </c>
      <c r="K143" s="202"/>
      <c r="L143" s="38"/>
      <c r="M143" s="203" t="s">
        <v>1</v>
      </c>
      <c r="N143" s="204" t="s">
        <v>42</v>
      </c>
      <c r="O143" s="70"/>
      <c r="P143" s="205">
        <f>O143*H143</f>
        <v>0</v>
      </c>
      <c r="Q143" s="205">
        <v>0</v>
      </c>
      <c r="R143" s="205">
        <f>Q143*H143</f>
        <v>0</v>
      </c>
      <c r="S143" s="205">
        <v>0</v>
      </c>
      <c r="T143" s="206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7" t="s">
        <v>128</v>
      </c>
      <c r="AT143" s="207" t="s">
        <v>124</v>
      </c>
      <c r="AU143" s="207" t="s">
        <v>84</v>
      </c>
      <c r="AY143" s="16" t="s">
        <v>121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6" t="s">
        <v>82</v>
      </c>
      <c r="BK143" s="208">
        <f>ROUND(I143*H143,2)</f>
        <v>0</v>
      </c>
      <c r="BL143" s="16" t="s">
        <v>128</v>
      </c>
      <c r="BM143" s="207" t="s">
        <v>176</v>
      </c>
    </row>
    <row r="144" spans="1:65" s="2" customFormat="1" ht="21.75" customHeight="1">
      <c r="A144" s="33"/>
      <c r="B144" s="34"/>
      <c r="C144" s="213" t="s">
        <v>177</v>
      </c>
      <c r="D144" s="213" t="s">
        <v>169</v>
      </c>
      <c r="E144" s="214" t="s">
        <v>178</v>
      </c>
      <c r="F144" s="215" t="s">
        <v>179</v>
      </c>
      <c r="G144" s="216" t="s">
        <v>127</v>
      </c>
      <c r="H144" s="217">
        <v>15</v>
      </c>
      <c r="I144" s="218"/>
      <c r="J144" s="219">
        <f>ROUND(I144*H144,2)</f>
        <v>0</v>
      </c>
      <c r="K144" s="220"/>
      <c r="L144" s="221"/>
      <c r="M144" s="222" t="s">
        <v>1</v>
      </c>
      <c r="N144" s="223" t="s">
        <v>42</v>
      </c>
      <c r="O144" s="70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7" t="s">
        <v>156</v>
      </c>
      <c r="AT144" s="207" t="s">
        <v>169</v>
      </c>
      <c r="AU144" s="207" t="s">
        <v>84</v>
      </c>
      <c r="AY144" s="16" t="s">
        <v>121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6" t="s">
        <v>82</v>
      </c>
      <c r="BK144" s="208">
        <f>ROUND(I144*H144,2)</f>
        <v>0</v>
      </c>
      <c r="BL144" s="16" t="s">
        <v>128</v>
      </c>
      <c r="BM144" s="207" t="s">
        <v>180</v>
      </c>
    </row>
    <row r="145" spans="1:65" s="2" customFormat="1" ht="21.75" customHeight="1">
      <c r="A145" s="33"/>
      <c r="B145" s="34"/>
      <c r="C145" s="213" t="s">
        <v>181</v>
      </c>
      <c r="D145" s="213" t="s">
        <v>169</v>
      </c>
      <c r="E145" s="214" t="s">
        <v>182</v>
      </c>
      <c r="F145" s="215" t="s">
        <v>183</v>
      </c>
      <c r="G145" s="216" t="s">
        <v>127</v>
      </c>
      <c r="H145" s="217">
        <v>55</v>
      </c>
      <c r="I145" s="218"/>
      <c r="J145" s="219">
        <f>ROUND(I145*H145,2)</f>
        <v>0</v>
      </c>
      <c r="K145" s="220"/>
      <c r="L145" s="221"/>
      <c r="M145" s="222" t="s">
        <v>1</v>
      </c>
      <c r="N145" s="223" t="s">
        <v>42</v>
      </c>
      <c r="O145" s="70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6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7" t="s">
        <v>156</v>
      </c>
      <c r="AT145" s="207" t="s">
        <v>169</v>
      </c>
      <c r="AU145" s="207" t="s">
        <v>84</v>
      </c>
      <c r="AY145" s="16" t="s">
        <v>121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6" t="s">
        <v>82</v>
      </c>
      <c r="BK145" s="208">
        <f>ROUND(I145*H145,2)</f>
        <v>0</v>
      </c>
      <c r="BL145" s="16" t="s">
        <v>128</v>
      </c>
      <c r="BM145" s="207" t="s">
        <v>184</v>
      </c>
    </row>
    <row r="146" spans="1:65" s="2" customFormat="1" ht="16.5" customHeight="1">
      <c r="A146" s="33"/>
      <c r="B146" s="34"/>
      <c r="C146" s="195" t="s">
        <v>185</v>
      </c>
      <c r="D146" s="195" t="s">
        <v>124</v>
      </c>
      <c r="E146" s="196" t="s">
        <v>186</v>
      </c>
      <c r="F146" s="197" t="s">
        <v>187</v>
      </c>
      <c r="G146" s="198" t="s">
        <v>127</v>
      </c>
      <c r="H146" s="199">
        <v>70</v>
      </c>
      <c r="I146" s="200"/>
      <c r="J146" s="201">
        <f>ROUND(I146*H146,2)</f>
        <v>0</v>
      </c>
      <c r="K146" s="202"/>
      <c r="L146" s="38"/>
      <c r="M146" s="203" t="s">
        <v>1</v>
      </c>
      <c r="N146" s="204" t="s">
        <v>42</v>
      </c>
      <c r="O146" s="70"/>
      <c r="P146" s="205">
        <f>O146*H146</f>
        <v>0</v>
      </c>
      <c r="Q146" s="205">
        <v>0</v>
      </c>
      <c r="R146" s="205">
        <f>Q146*H146</f>
        <v>0</v>
      </c>
      <c r="S146" s="205">
        <v>0</v>
      </c>
      <c r="T146" s="206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7" t="s">
        <v>128</v>
      </c>
      <c r="AT146" s="207" t="s">
        <v>124</v>
      </c>
      <c r="AU146" s="207" t="s">
        <v>84</v>
      </c>
      <c r="AY146" s="16" t="s">
        <v>121</v>
      </c>
      <c r="BE146" s="208">
        <f>IF(N146="základní",J146,0)</f>
        <v>0</v>
      </c>
      <c r="BF146" s="208">
        <f>IF(N146="snížená",J146,0)</f>
        <v>0</v>
      </c>
      <c r="BG146" s="208">
        <f>IF(N146="zákl. přenesená",J146,0)</f>
        <v>0</v>
      </c>
      <c r="BH146" s="208">
        <f>IF(N146="sníž. přenesená",J146,0)</f>
        <v>0</v>
      </c>
      <c r="BI146" s="208">
        <f>IF(N146="nulová",J146,0)</f>
        <v>0</v>
      </c>
      <c r="BJ146" s="16" t="s">
        <v>82</v>
      </c>
      <c r="BK146" s="208">
        <f>ROUND(I146*H146,2)</f>
        <v>0</v>
      </c>
      <c r="BL146" s="16" t="s">
        <v>128</v>
      </c>
      <c r="BM146" s="207" t="s">
        <v>188</v>
      </c>
    </row>
    <row r="147" spans="1:65" s="13" customFormat="1" ht="10.199999999999999">
      <c r="B147" s="224"/>
      <c r="C147" s="225"/>
      <c r="D147" s="209" t="s">
        <v>189</v>
      </c>
      <c r="E147" s="226" t="s">
        <v>1</v>
      </c>
      <c r="F147" s="227" t="s">
        <v>190</v>
      </c>
      <c r="G147" s="225"/>
      <c r="H147" s="228">
        <v>70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AT147" s="234" t="s">
        <v>189</v>
      </c>
      <c r="AU147" s="234" t="s">
        <v>84</v>
      </c>
      <c r="AV147" s="13" t="s">
        <v>84</v>
      </c>
      <c r="AW147" s="13" t="s">
        <v>34</v>
      </c>
      <c r="AX147" s="13" t="s">
        <v>77</v>
      </c>
      <c r="AY147" s="234" t="s">
        <v>121</v>
      </c>
    </row>
    <row r="148" spans="1:65" s="14" customFormat="1" ht="10.199999999999999">
      <c r="B148" s="235"/>
      <c r="C148" s="236"/>
      <c r="D148" s="209" t="s">
        <v>189</v>
      </c>
      <c r="E148" s="237" t="s">
        <v>1</v>
      </c>
      <c r="F148" s="238" t="s">
        <v>191</v>
      </c>
      <c r="G148" s="236"/>
      <c r="H148" s="239">
        <v>70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189</v>
      </c>
      <c r="AU148" s="245" t="s">
        <v>84</v>
      </c>
      <c r="AV148" s="14" t="s">
        <v>128</v>
      </c>
      <c r="AW148" s="14" t="s">
        <v>34</v>
      </c>
      <c r="AX148" s="14" t="s">
        <v>82</v>
      </c>
      <c r="AY148" s="245" t="s">
        <v>121</v>
      </c>
    </row>
    <row r="149" spans="1:65" s="2" customFormat="1" ht="16.5" customHeight="1">
      <c r="A149" s="33"/>
      <c r="B149" s="34"/>
      <c r="C149" s="213" t="s">
        <v>8</v>
      </c>
      <c r="D149" s="213" t="s">
        <v>169</v>
      </c>
      <c r="E149" s="214" t="s">
        <v>192</v>
      </c>
      <c r="F149" s="215" t="s">
        <v>193</v>
      </c>
      <c r="G149" s="216" t="s">
        <v>127</v>
      </c>
      <c r="H149" s="217">
        <v>8</v>
      </c>
      <c r="I149" s="218"/>
      <c r="J149" s="219">
        <f>ROUND(I149*H149,2)</f>
        <v>0</v>
      </c>
      <c r="K149" s="220"/>
      <c r="L149" s="221"/>
      <c r="M149" s="222" t="s">
        <v>1</v>
      </c>
      <c r="N149" s="223" t="s">
        <v>42</v>
      </c>
      <c r="O149" s="70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6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7" t="s">
        <v>156</v>
      </c>
      <c r="AT149" s="207" t="s">
        <v>169</v>
      </c>
      <c r="AU149" s="207" t="s">
        <v>84</v>
      </c>
      <c r="AY149" s="16" t="s">
        <v>121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6" t="s">
        <v>82</v>
      </c>
      <c r="BK149" s="208">
        <f>ROUND(I149*H149,2)</f>
        <v>0</v>
      </c>
      <c r="BL149" s="16" t="s">
        <v>128</v>
      </c>
      <c r="BM149" s="207" t="s">
        <v>194</v>
      </c>
    </row>
    <row r="150" spans="1:65" s="2" customFormat="1" ht="16.5" customHeight="1">
      <c r="A150" s="33"/>
      <c r="B150" s="34"/>
      <c r="C150" s="195" t="s">
        <v>195</v>
      </c>
      <c r="D150" s="195" t="s">
        <v>124</v>
      </c>
      <c r="E150" s="196" t="s">
        <v>196</v>
      </c>
      <c r="F150" s="197" t="s">
        <v>197</v>
      </c>
      <c r="G150" s="198" t="s">
        <v>127</v>
      </c>
      <c r="H150" s="199">
        <v>8</v>
      </c>
      <c r="I150" s="200"/>
      <c r="J150" s="201">
        <f>ROUND(I150*H150,2)</f>
        <v>0</v>
      </c>
      <c r="K150" s="202"/>
      <c r="L150" s="38"/>
      <c r="M150" s="203" t="s">
        <v>1</v>
      </c>
      <c r="N150" s="204" t="s">
        <v>42</v>
      </c>
      <c r="O150" s="70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7" t="s">
        <v>128</v>
      </c>
      <c r="AT150" s="207" t="s">
        <v>124</v>
      </c>
      <c r="AU150" s="207" t="s">
        <v>84</v>
      </c>
      <c r="AY150" s="16" t="s">
        <v>121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6" t="s">
        <v>82</v>
      </c>
      <c r="BK150" s="208">
        <f>ROUND(I150*H150,2)</f>
        <v>0</v>
      </c>
      <c r="BL150" s="16" t="s">
        <v>128</v>
      </c>
      <c r="BM150" s="207" t="s">
        <v>198</v>
      </c>
    </row>
    <row r="151" spans="1:65" s="2" customFormat="1" ht="16.5" customHeight="1">
      <c r="A151" s="33"/>
      <c r="B151" s="34"/>
      <c r="C151" s="213" t="s">
        <v>199</v>
      </c>
      <c r="D151" s="213" t="s">
        <v>169</v>
      </c>
      <c r="E151" s="214" t="s">
        <v>200</v>
      </c>
      <c r="F151" s="215" t="s">
        <v>201</v>
      </c>
      <c r="G151" s="216" t="s">
        <v>127</v>
      </c>
      <c r="H151" s="217">
        <v>13</v>
      </c>
      <c r="I151" s="218"/>
      <c r="J151" s="219">
        <f>ROUND(I151*H151,2)</f>
        <v>0</v>
      </c>
      <c r="K151" s="220"/>
      <c r="L151" s="221"/>
      <c r="M151" s="222" t="s">
        <v>1</v>
      </c>
      <c r="N151" s="223" t="s">
        <v>42</v>
      </c>
      <c r="O151" s="70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6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7" t="s">
        <v>156</v>
      </c>
      <c r="AT151" s="207" t="s">
        <v>169</v>
      </c>
      <c r="AU151" s="207" t="s">
        <v>84</v>
      </c>
      <c r="AY151" s="16" t="s">
        <v>121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6" t="s">
        <v>82</v>
      </c>
      <c r="BK151" s="208">
        <f>ROUND(I151*H151,2)</f>
        <v>0</v>
      </c>
      <c r="BL151" s="16" t="s">
        <v>128</v>
      </c>
      <c r="BM151" s="207" t="s">
        <v>202</v>
      </c>
    </row>
    <row r="152" spans="1:65" s="2" customFormat="1" ht="16.5" customHeight="1">
      <c r="A152" s="33"/>
      <c r="B152" s="34"/>
      <c r="C152" s="213" t="s">
        <v>203</v>
      </c>
      <c r="D152" s="213" t="s">
        <v>169</v>
      </c>
      <c r="E152" s="214" t="s">
        <v>204</v>
      </c>
      <c r="F152" s="215" t="s">
        <v>205</v>
      </c>
      <c r="G152" s="216" t="s">
        <v>127</v>
      </c>
      <c r="H152" s="217">
        <v>36</v>
      </c>
      <c r="I152" s="218"/>
      <c r="J152" s="219">
        <f>ROUND(I152*H152,2)</f>
        <v>0</v>
      </c>
      <c r="K152" s="220"/>
      <c r="L152" s="221"/>
      <c r="M152" s="222" t="s">
        <v>1</v>
      </c>
      <c r="N152" s="223" t="s">
        <v>42</v>
      </c>
      <c r="O152" s="70"/>
      <c r="P152" s="205">
        <f>O152*H152</f>
        <v>0</v>
      </c>
      <c r="Q152" s="205">
        <v>0</v>
      </c>
      <c r="R152" s="205">
        <f>Q152*H152</f>
        <v>0</v>
      </c>
      <c r="S152" s="205">
        <v>0</v>
      </c>
      <c r="T152" s="206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7" t="s">
        <v>156</v>
      </c>
      <c r="AT152" s="207" t="s">
        <v>169</v>
      </c>
      <c r="AU152" s="207" t="s">
        <v>84</v>
      </c>
      <c r="AY152" s="16" t="s">
        <v>121</v>
      </c>
      <c r="BE152" s="208">
        <f>IF(N152="základní",J152,0)</f>
        <v>0</v>
      </c>
      <c r="BF152" s="208">
        <f>IF(N152="snížená",J152,0)</f>
        <v>0</v>
      </c>
      <c r="BG152" s="208">
        <f>IF(N152="zákl. přenesená",J152,0)</f>
        <v>0</v>
      </c>
      <c r="BH152" s="208">
        <f>IF(N152="sníž. přenesená",J152,0)</f>
        <v>0</v>
      </c>
      <c r="BI152" s="208">
        <f>IF(N152="nulová",J152,0)</f>
        <v>0</v>
      </c>
      <c r="BJ152" s="16" t="s">
        <v>82</v>
      </c>
      <c r="BK152" s="208">
        <f>ROUND(I152*H152,2)</f>
        <v>0</v>
      </c>
      <c r="BL152" s="16" t="s">
        <v>128</v>
      </c>
      <c r="BM152" s="207" t="s">
        <v>206</v>
      </c>
    </row>
    <row r="153" spans="1:65" s="2" customFormat="1" ht="16.5" customHeight="1">
      <c r="A153" s="33"/>
      <c r="B153" s="34"/>
      <c r="C153" s="195" t="s">
        <v>207</v>
      </c>
      <c r="D153" s="195" t="s">
        <v>124</v>
      </c>
      <c r="E153" s="196" t="s">
        <v>208</v>
      </c>
      <c r="F153" s="197" t="s">
        <v>209</v>
      </c>
      <c r="G153" s="198" t="s">
        <v>127</v>
      </c>
      <c r="H153" s="199">
        <v>49</v>
      </c>
      <c r="I153" s="200"/>
      <c r="J153" s="201">
        <f>ROUND(I153*H153,2)</f>
        <v>0</v>
      </c>
      <c r="K153" s="202"/>
      <c r="L153" s="38"/>
      <c r="M153" s="203" t="s">
        <v>1</v>
      </c>
      <c r="N153" s="204" t="s">
        <v>42</v>
      </c>
      <c r="O153" s="70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6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7" t="s">
        <v>128</v>
      </c>
      <c r="AT153" s="207" t="s">
        <v>124</v>
      </c>
      <c r="AU153" s="207" t="s">
        <v>84</v>
      </c>
      <c r="AY153" s="16" t="s">
        <v>121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6" t="s">
        <v>82</v>
      </c>
      <c r="BK153" s="208">
        <f>ROUND(I153*H153,2)</f>
        <v>0</v>
      </c>
      <c r="BL153" s="16" t="s">
        <v>128</v>
      </c>
      <c r="BM153" s="207" t="s">
        <v>210</v>
      </c>
    </row>
    <row r="154" spans="1:65" s="13" customFormat="1" ht="10.199999999999999">
      <c r="B154" s="224"/>
      <c r="C154" s="225"/>
      <c r="D154" s="209" t="s">
        <v>189</v>
      </c>
      <c r="E154" s="226" t="s">
        <v>1</v>
      </c>
      <c r="F154" s="227" t="s">
        <v>211</v>
      </c>
      <c r="G154" s="225"/>
      <c r="H154" s="228">
        <v>49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AT154" s="234" t="s">
        <v>189</v>
      </c>
      <c r="AU154" s="234" t="s">
        <v>84</v>
      </c>
      <c r="AV154" s="13" t="s">
        <v>84</v>
      </c>
      <c r="AW154" s="13" t="s">
        <v>34</v>
      </c>
      <c r="AX154" s="13" t="s">
        <v>77</v>
      </c>
      <c r="AY154" s="234" t="s">
        <v>121</v>
      </c>
    </row>
    <row r="155" spans="1:65" s="14" customFormat="1" ht="10.199999999999999">
      <c r="B155" s="235"/>
      <c r="C155" s="236"/>
      <c r="D155" s="209" t="s">
        <v>189</v>
      </c>
      <c r="E155" s="237" t="s">
        <v>1</v>
      </c>
      <c r="F155" s="238" t="s">
        <v>191</v>
      </c>
      <c r="G155" s="236"/>
      <c r="H155" s="239">
        <v>49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AT155" s="245" t="s">
        <v>189</v>
      </c>
      <c r="AU155" s="245" t="s">
        <v>84</v>
      </c>
      <c r="AV155" s="14" t="s">
        <v>128</v>
      </c>
      <c r="AW155" s="14" t="s">
        <v>34</v>
      </c>
      <c r="AX155" s="14" t="s">
        <v>82</v>
      </c>
      <c r="AY155" s="245" t="s">
        <v>121</v>
      </c>
    </row>
    <row r="156" spans="1:65" s="2" customFormat="1" ht="24.15" customHeight="1">
      <c r="A156" s="33"/>
      <c r="B156" s="34"/>
      <c r="C156" s="213" t="s">
        <v>212</v>
      </c>
      <c r="D156" s="213" t="s">
        <v>169</v>
      </c>
      <c r="E156" s="214" t="s">
        <v>213</v>
      </c>
      <c r="F156" s="215" t="s">
        <v>214</v>
      </c>
      <c r="G156" s="216" t="s">
        <v>127</v>
      </c>
      <c r="H156" s="217">
        <v>3</v>
      </c>
      <c r="I156" s="218"/>
      <c r="J156" s="219">
        <f>ROUND(I156*H156,2)</f>
        <v>0</v>
      </c>
      <c r="K156" s="220"/>
      <c r="L156" s="221"/>
      <c r="M156" s="222" t="s">
        <v>1</v>
      </c>
      <c r="N156" s="223" t="s">
        <v>42</v>
      </c>
      <c r="O156" s="70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7" t="s">
        <v>156</v>
      </c>
      <c r="AT156" s="207" t="s">
        <v>169</v>
      </c>
      <c r="AU156" s="207" t="s">
        <v>84</v>
      </c>
      <c r="AY156" s="16" t="s">
        <v>121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6" t="s">
        <v>82</v>
      </c>
      <c r="BK156" s="208">
        <f>ROUND(I156*H156,2)</f>
        <v>0</v>
      </c>
      <c r="BL156" s="16" t="s">
        <v>128</v>
      </c>
      <c r="BM156" s="207" t="s">
        <v>215</v>
      </c>
    </row>
    <row r="157" spans="1:65" s="2" customFormat="1" ht="24.15" customHeight="1">
      <c r="A157" s="33"/>
      <c r="B157" s="34"/>
      <c r="C157" s="213" t="s">
        <v>7</v>
      </c>
      <c r="D157" s="213" t="s">
        <v>169</v>
      </c>
      <c r="E157" s="214" t="s">
        <v>216</v>
      </c>
      <c r="F157" s="215" t="s">
        <v>217</v>
      </c>
      <c r="G157" s="216" t="s">
        <v>127</v>
      </c>
      <c r="H157" s="217">
        <v>39</v>
      </c>
      <c r="I157" s="218"/>
      <c r="J157" s="219">
        <f>ROUND(I157*H157,2)</f>
        <v>0</v>
      </c>
      <c r="K157" s="220"/>
      <c r="L157" s="221"/>
      <c r="M157" s="222" t="s">
        <v>1</v>
      </c>
      <c r="N157" s="223" t="s">
        <v>42</v>
      </c>
      <c r="O157" s="70"/>
      <c r="P157" s="205">
        <f>O157*H157</f>
        <v>0</v>
      </c>
      <c r="Q157" s="205">
        <v>0</v>
      </c>
      <c r="R157" s="205">
        <f>Q157*H157</f>
        <v>0</v>
      </c>
      <c r="S157" s="205">
        <v>0</v>
      </c>
      <c r="T157" s="206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7" t="s">
        <v>156</v>
      </c>
      <c r="AT157" s="207" t="s">
        <v>169</v>
      </c>
      <c r="AU157" s="207" t="s">
        <v>84</v>
      </c>
      <c r="AY157" s="16" t="s">
        <v>121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6" t="s">
        <v>82</v>
      </c>
      <c r="BK157" s="208">
        <f>ROUND(I157*H157,2)</f>
        <v>0</v>
      </c>
      <c r="BL157" s="16" t="s">
        <v>128</v>
      </c>
      <c r="BM157" s="207" t="s">
        <v>218</v>
      </c>
    </row>
    <row r="158" spans="1:65" s="2" customFormat="1" ht="24.15" customHeight="1">
      <c r="A158" s="33"/>
      <c r="B158" s="34"/>
      <c r="C158" s="195" t="s">
        <v>219</v>
      </c>
      <c r="D158" s="195" t="s">
        <v>124</v>
      </c>
      <c r="E158" s="196" t="s">
        <v>220</v>
      </c>
      <c r="F158" s="197" t="s">
        <v>221</v>
      </c>
      <c r="G158" s="198" t="s">
        <v>127</v>
      </c>
      <c r="H158" s="199">
        <v>42</v>
      </c>
      <c r="I158" s="200"/>
      <c r="J158" s="201">
        <f>ROUND(I158*H158,2)</f>
        <v>0</v>
      </c>
      <c r="K158" s="202"/>
      <c r="L158" s="38"/>
      <c r="M158" s="203" t="s">
        <v>1</v>
      </c>
      <c r="N158" s="204" t="s">
        <v>42</v>
      </c>
      <c r="O158" s="70"/>
      <c r="P158" s="205">
        <f>O158*H158</f>
        <v>0</v>
      </c>
      <c r="Q158" s="205">
        <v>0</v>
      </c>
      <c r="R158" s="205">
        <f>Q158*H158</f>
        <v>0</v>
      </c>
      <c r="S158" s="205">
        <v>0</v>
      </c>
      <c r="T158" s="20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7" t="s">
        <v>128</v>
      </c>
      <c r="AT158" s="207" t="s">
        <v>124</v>
      </c>
      <c r="AU158" s="207" t="s">
        <v>84</v>
      </c>
      <c r="AY158" s="16" t="s">
        <v>121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6" t="s">
        <v>82</v>
      </c>
      <c r="BK158" s="208">
        <f>ROUND(I158*H158,2)</f>
        <v>0</v>
      </c>
      <c r="BL158" s="16" t="s">
        <v>128</v>
      </c>
      <c r="BM158" s="207" t="s">
        <v>222</v>
      </c>
    </row>
    <row r="159" spans="1:65" s="13" customFormat="1" ht="10.199999999999999">
      <c r="B159" s="224"/>
      <c r="C159" s="225"/>
      <c r="D159" s="209" t="s">
        <v>189</v>
      </c>
      <c r="E159" s="226" t="s">
        <v>1</v>
      </c>
      <c r="F159" s="227" t="s">
        <v>223</v>
      </c>
      <c r="G159" s="225"/>
      <c r="H159" s="228">
        <v>42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AT159" s="234" t="s">
        <v>189</v>
      </c>
      <c r="AU159" s="234" t="s">
        <v>84</v>
      </c>
      <c r="AV159" s="13" t="s">
        <v>84</v>
      </c>
      <c r="AW159" s="13" t="s">
        <v>34</v>
      </c>
      <c r="AX159" s="13" t="s">
        <v>77</v>
      </c>
      <c r="AY159" s="234" t="s">
        <v>121</v>
      </c>
    </row>
    <row r="160" spans="1:65" s="14" customFormat="1" ht="10.199999999999999">
      <c r="B160" s="235"/>
      <c r="C160" s="236"/>
      <c r="D160" s="209" t="s">
        <v>189</v>
      </c>
      <c r="E160" s="237" t="s">
        <v>1</v>
      </c>
      <c r="F160" s="238" t="s">
        <v>191</v>
      </c>
      <c r="G160" s="236"/>
      <c r="H160" s="239">
        <v>42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AT160" s="245" t="s">
        <v>189</v>
      </c>
      <c r="AU160" s="245" t="s">
        <v>84</v>
      </c>
      <c r="AV160" s="14" t="s">
        <v>128</v>
      </c>
      <c r="AW160" s="14" t="s">
        <v>34</v>
      </c>
      <c r="AX160" s="14" t="s">
        <v>82</v>
      </c>
      <c r="AY160" s="245" t="s">
        <v>121</v>
      </c>
    </row>
    <row r="161" spans="1:65" s="2" customFormat="1" ht="16.5" customHeight="1">
      <c r="A161" s="33"/>
      <c r="B161" s="34"/>
      <c r="C161" s="213" t="s">
        <v>224</v>
      </c>
      <c r="D161" s="213" t="s">
        <v>169</v>
      </c>
      <c r="E161" s="214" t="s">
        <v>225</v>
      </c>
      <c r="F161" s="215" t="s">
        <v>226</v>
      </c>
      <c r="G161" s="216" t="s">
        <v>139</v>
      </c>
      <c r="H161" s="217">
        <v>724</v>
      </c>
      <c r="I161" s="218"/>
      <c r="J161" s="219">
        <f>ROUND(I161*H161,2)</f>
        <v>0</v>
      </c>
      <c r="K161" s="220"/>
      <c r="L161" s="221"/>
      <c r="M161" s="222" t="s">
        <v>1</v>
      </c>
      <c r="N161" s="223" t="s">
        <v>42</v>
      </c>
      <c r="O161" s="70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6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7" t="s">
        <v>156</v>
      </c>
      <c r="AT161" s="207" t="s">
        <v>169</v>
      </c>
      <c r="AU161" s="207" t="s">
        <v>84</v>
      </c>
      <c r="AY161" s="16" t="s">
        <v>121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6" t="s">
        <v>82</v>
      </c>
      <c r="BK161" s="208">
        <f>ROUND(I161*H161,2)</f>
        <v>0</v>
      </c>
      <c r="BL161" s="16" t="s">
        <v>128</v>
      </c>
      <c r="BM161" s="207" t="s">
        <v>227</v>
      </c>
    </row>
    <row r="162" spans="1:65" s="2" customFormat="1" ht="16.5" customHeight="1">
      <c r="A162" s="33"/>
      <c r="B162" s="34"/>
      <c r="C162" s="213" t="s">
        <v>228</v>
      </c>
      <c r="D162" s="213" t="s">
        <v>169</v>
      </c>
      <c r="E162" s="214" t="s">
        <v>229</v>
      </c>
      <c r="F162" s="215" t="s">
        <v>230</v>
      </c>
      <c r="G162" s="216" t="s">
        <v>139</v>
      </c>
      <c r="H162" s="217">
        <v>1637</v>
      </c>
      <c r="I162" s="218"/>
      <c r="J162" s="219">
        <f>ROUND(I162*H162,2)</f>
        <v>0</v>
      </c>
      <c r="K162" s="220"/>
      <c r="L162" s="221"/>
      <c r="M162" s="222" t="s">
        <v>1</v>
      </c>
      <c r="N162" s="223" t="s">
        <v>42</v>
      </c>
      <c r="O162" s="70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7" t="s">
        <v>156</v>
      </c>
      <c r="AT162" s="207" t="s">
        <v>169</v>
      </c>
      <c r="AU162" s="207" t="s">
        <v>84</v>
      </c>
      <c r="AY162" s="16" t="s">
        <v>121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6" t="s">
        <v>82</v>
      </c>
      <c r="BK162" s="208">
        <f>ROUND(I162*H162,2)</f>
        <v>0</v>
      </c>
      <c r="BL162" s="16" t="s">
        <v>128</v>
      </c>
      <c r="BM162" s="207" t="s">
        <v>231</v>
      </c>
    </row>
    <row r="163" spans="1:65" s="2" customFormat="1" ht="16.5" customHeight="1">
      <c r="A163" s="33"/>
      <c r="B163" s="34"/>
      <c r="C163" s="195" t="s">
        <v>232</v>
      </c>
      <c r="D163" s="195" t="s">
        <v>124</v>
      </c>
      <c r="E163" s="196" t="s">
        <v>233</v>
      </c>
      <c r="F163" s="197" t="s">
        <v>234</v>
      </c>
      <c r="G163" s="198" t="s">
        <v>139</v>
      </c>
      <c r="H163" s="199">
        <v>2361</v>
      </c>
      <c r="I163" s="200"/>
      <c r="J163" s="201">
        <f>ROUND(I163*H163,2)</f>
        <v>0</v>
      </c>
      <c r="K163" s="202"/>
      <c r="L163" s="38"/>
      <c r="M163" s="203" t="s">
        <v>1</v>
      </c>
      <c r="N163" s="204" t="s">
        <v>42</v>
      </c>
      <c r="O163" s="70"/>
      <c r="P163" s="205">
        <f>O163*H163</f>
        <v>0</v>
      </c>
      <c r="Q163" s="205">
        <v>0</v>
      </c>
      <c r="R163" s="205">
        <f>Q163*H163</f>
        <v>0</v>
      </c>
      <c r="S163" s="205">
        <v>0</v>
      </c>
      <c r="T163" s="206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7" t="s">
        <v>128</v>
      </c>
      <c r="AT163" s="207" t="s">
        <v>124</v>
      </c>
      <c r="AU163" s="207" t="s">
        <v>84</v>
      </c>
      <c r="AY163" s="16" t="s">
        <v>121</v>
      </c>
      <c r="BE163" s="208">
        <f>IF(N163="základní",J163,0)</f>
        <v>0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16" t="s">
        <v>82</v>
      </c>
      <c r="BK163" s="208">
        <f>ROUND(I163*H163,2)</f>
        <v>0</v>
      </c>
      <c r="BL163" s="16" t="s">
        <v>128</v>
      </c>
      <c r="BM163" s="207" t="s">
        <v>235</v>
      </c>
    </row>
    <row r="164" spans="1:65" s="13" customFormat="1" ht="10.199999999999999">
      <c r="B164" s="224"/>
      <c r="C164" s="225"/>
      <c r="D164" s="209" t="s">
        <v>189</v>
      </c>
      <c r="E164" s="226" t="s">
        <v>1</v>
      </c>
      <c r="F164" s="227" t="s">
        <v>236</v>
      </c>
      <c r="G164" s="225"/>
      <c r="H164" s="228">
        <v>2361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AT164" s="234" t="s">
        <v>189</v>
      </c>
      <c r="AU164" s="234" t="s">
        <v>84</v>
      </c>
      <c r="AV164" s="13" t="s">
        <v>84</v>
      </c>
      <c r="AW164" s="13" t="s">
        <v>34</v>
      </c>
      <c r="AX164" s="13" t="s">
        <v>77</v>
      </c>
      <c r="AY164" s="234" t="s">
        <v>121</v>
      </c>
    </row>
    <row r="165" spans="1:65" s="14" customFormat="1" ht="10.199999999999999">
      <c r="B165" s="235"/>
      <c r="C165" s="236"/>
      <c r="D165" s="209" t="s">
        <v>189</v>
      </c>
      <c r="E165" s="237" t="s">
        <v>1</v>
      </c>
      <c r="F165" s="238" t="s">
        <v>191</v>
      </c>
      <c r="G165" s="236"/>
      <c r="H165" s="239">
        <v>2361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AT165" s="245" t="s">
        <v>189</v>
      </c>
      <c r="AU165" s="245" t="s">
        <v>84</v>
      </c>
      <c r="AV165" s="14" t="s">
        <v>128</v>
      </c>
      <c r="AW165" s="14" t="s">
        <v>34</v>
      </c>
      <c r="AX165" s="14" t="s">
        <v>82</v>
      </c>
      <c r="AY165" s="245" t="s">
        <v>121</v>
      </c>
    </row>
    <row r="166" spans="1:65" s="2" customFormat="1" ht="16.5" customHeight="1">
      <c r="A166" s="33"/>
      <c r="B166" s="34"/>
      <c r="C166" s="213" t="s">
        <v>237</v>
      </c>
      <c r="D166" s="213" t="s">
        <v>169</v>
      </c>
      <c r="E166" s="214" t="s">
        <v>238</v>
      </c>
      <c r="F166" s="215" t="s">
        <v>239</v>
      </c>
      <c r="G166" s="216" t="s">
        <v>127</v>
      </c>
      <c r="H166" s="217">
        <v>1</v>
      </c>
      <c r="I166" s="218"/>
      <c r="J166" s="219">
        <f t="shared" ref="J166:J196" si="15">ROUND(I166*H166,2)</f>
        <v>0</v>
      </c>
      <c r="K166" s="220"/>
      <c r="L166" s="221"/>
      <c r="M166" s="222" t="s">
        <v>1</v>
      </c>
      <c r="N166" s="223" t="s">
        <v>42</v>
      </c>
      <c r="O166" s="70"/>
      <c r="P166" s="205">
        <f t="shared" ref="P166:P196" si="16">O166*H166</f>
        <v>0</v>
      </c>
      <c r="Q166" s="205">
        <v>0</v>
      </c>
      <c r="R166" s="205">
        <f t="shared" ref="R166:R196" si="17">Q166*H166</f>
        <v>0</v>
      </c>
      <c r="S166" s="205">
        <v>0</v>
      </c>
      <c r="T166" s="206">
        <f t="shared" ref="T166:T196" si="18"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7" t="s">
        <v>156</v>
      </c>
      <c r="AT166" s="207" t="s">
        <v>169</v>
      </c>
      <c r="AU166" s="207" t="s">
        <v>84</v>
      </c>
      <c r="AY166" s="16" t="s">
        <v>121</v>
      </c>
      <c r="BE166" s="208">
        <f t="shared" ref="BE166:BE196" si="19">IF(N166="základní",J166,0)</f>
        <v>0</v>
      </c>
      <c r="BF166" s="208">
        <f t="shared" ref="BF166:BF196" si="20">IF(N166="snížená",J166,0)</f>
        <v>0</v>
      </c>
      <c r="BG166" s="208">
        <f t="shared" ref="BG166:BG196" si="21">IF(N166="zákl. přenesená",J166,0)</f>
        <v>0</v>
      </c>
      <c r="BH166" s="208">
        <f t="shared" ref="BH166:BH196" si="22">IF(N166="sníž. přenesená",J166,0)</f>
        <v>0</v>
      </c>
      <c r="BI166" s="208">
        <f t="shared" ref="BI166:BI196" si="23">IF(N166="nulová",J166,0)</f>
        <v>0</v>
      </c>
      <c r="BJ166" s="16" t="s">
        <v>82</v>
      </c>
      <c r="BK166" s="208">
        <f t="shared" ref="BK166:BK196" si="24">ROUND(I166*H166,2)</f>
        <v>0</v>
      </c>
      <c r="BL166" s="16" t="s">
        <v>128</v>
      </c>
      <c r="BM166" s="207" t="s">
        <v>240</v>
      </c>
    </row>
    <row r="167" spans="1:65" s="2" customFormat="1" ht="16.5" customHeight="1">
      <c r="A167" s="33"/>
      <c r="B167" s="34"/>
      <c r="C167" s="195" t="s">
        <v>241</v>
      </c>
      <c r="D167" s="195" t="s">
        <v>124</v>
      </c>
      <c r="E167" s="196" t="s">
        <v>242</v>
      </c>
      <c r="F167" s="197" t="s">
        <v>243</v>
      </c>
      <c r="G167" s="198" t="s">
        <v>127</v>
      </c>
      <c r="H167" s="199">
        <v>1</v>
      </c>
      <c r="I167" s="200"/>
      <c r="J167" s="201">
        <f t="shared" si="15"/>
        <v>0</v>
      </c>
      <c r="K167" s="202"/>
      <c r="L167" s="38"/>
      <c r="M167" s="203" t="s">
        <v>1</v>
      </c>
      <c r="N167" s="204" t="s">
        <v>42</v>
      </c>
      <c r="O167" s="70"/>
      <c r="P167" s="205">
        <f t="shared" si="16"/>
        <v>0</v>
      </c>
      <c r="Q167" s="205">
        <v>0</v>
      </c>
      <c r="R167" s="205">
        <f t="shared" si="17"/>
        <v>0</v>
      </c>
      <c r="S167" s="205">
        <v>0</v>
      </c>
      <c r="T167" s="206">
        <f t="shared" si="18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7" t="s">
        <v>128</v>
      </c>
      <c r="AT167" s="207" t="s">
        <v>124</v>
      </c>
      <c r="AU167" s="207" t="s">
        <v>84</v>
      </c>
      <c r="AY167" s="16" t="s">
        <v>121</v>
      </c>
      <c r="BE167" s="208">
        <f t="shared" si="19"/>
        <v>0</v>
      </c>
      <c r="BF167" s="208">
        <f t="shared" si="20"/>
        <v>0</v>
      </c>
      <c r="BG167" s="208">
        <f t="shared" si="21"/>
        <v>0</v>
      </c>
      <c r="BH167" s="208">
        <f t="shared" si="22"/>
        <v>0</v>
      </c>
      <c r="BI167" s="208">
        <f t="shared" si="23"/>
        <v>0</v>
      </c>
      <c r="BJ167" s="16" t="s">
        <v>82</v>
      </c>
      <c r="BK167" s="208">
        <f t="shared" si="24"/>
        <v>0</v>
      </c>
      <c r="BL167" s="16" t="s">
        <v>128</v>
      </c>
      <c r="BM167" s="207" t="s">
        <v>244</v>
      </c>
    </row>
    <row r="168" spans="1:65" s="2" customFormat="1" ht="16.5" customHeight="1">
      <c r="A168" s="33"/>
      <c r="B168" s="34"/>
      <c r="C168" s="213" t="s">
        <v>245</v>
      </c>
      <c r="D168" s="213" t="s">
        <v>169</v>
      </c>
      <c r="E168" s="214" t="s">
        <v>246</v>
      </c>
      <c r="F168" s="215" t="s">
        <v>247</v>
      </c>
      <c r="G168" s="216" t="s">
        <v>139</v>
      </c>
      <c r="H168" s="217">
        <v>1559</v>
      </c>
      <c r="I168" s="218"/>
      <c r="J168" s="219">
        <f t="shared" si="15"/>
        <v>0</v>
      </c>
      <c r="K168" s="220"/>
      <c r="L168" s="221"/>
      <c r="M168" s="222" t="s">
        <v>1</v>
      </c>
      <c r="N168" s="223" t="s">
        <v>42</v>
      </c>
      <c r="O168" s="70"/>
      <c r="P168" s="205">
        <f t="shared" si="16"/>
        <v>0</v>
      </c>
      <c r="Q168" s="205">
        <v>0</v>
      </c>
      <c r="R168" s="205">
        <f t="shared" si="17"/>
        <v>0</v>
      </c>
      <c r="S168" s="205">
        <v>0</v>
      </c>
      <c r="T168" s="206">
        <f t="shared" si="18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7" t="s">
        <v>156</v>
      </c>
      <c r="AT168" s="207" t="s">
        <v>169</v>
      </c>
      <c r="AU168" s="207" t="s">
        <v>84</v>
      </c>
      <c r="AY168" s="16" t="s">
        <v>121</v>
      </c>
      <c r="BE168" s="208">
        <f t="shared" si="19"/>
        <v>0</v>
      </c>
      <c r="BF168" s="208">
        <f t="shared" si="20"/>
        <v>0</v>
      </c>
      <c r="BG168" s="208">
        <f t="shared" si="21"/>
        <v>0</v>
      </c>
      <c r="BH168" s="208">
        <f t="shared" si="22"/>
        <v>0</v>
      </c>
      <c r="BI168" s="208">
        <f t="shared" si="23"/>
        <v>0</v>
      </c>
      <c r="BJ168" s="16" t="s">
        <v>82</v>
      </c>
      <c r="BK168" s="208">
        <f t="shared" si="24"/>
        <v>0</v>
      </c>
      <c r="BL168" s="16" t="s">
        <v>128</v>
      </c>
      <c r="BM168" s="207" t="s">
        <v>248</v>
      </c>
    </row>
    <row r="169" spans="1:65" s="2" customFormat="1" ht="16.5" customHeight="1">
      <c r="A169" s="33"/>
      <c r="B169" s="34"/>
      <c r="C169" s="195" t="s">
        <v>249</v>
      </c>
      <c r="D169" s="195" t="s">
        <v>124</v>
      </c>
      <c r="E169" s="196" t="s">
        <v>250</v>
      </c>
      <c r="F169" s="197" t="s">
        <v>251</v>
      </c>
      <c r="G169" s="198" t="s">
        <v>139</v>
      </c>
      <c r="H169" s="199">
        <v>1559</v>
      </c>
      <c r="I169" s="200"/>
      <c r="J169" s="201">
        <f t="shared" si="15"/>
        <v>0</v>
      </c>
      <c r="K169" s="202"/>
      <c r="L169" s="38"/>
      <c r="M169" s="203" t="s">
        <v>1</v>
      </c>
      <c r="N169" s="204" t="s">
        <v>42</v>
      </c>
      <c r="O169" s="70"/>
      <c r="P169" s="205">
        <f t="shared" si="16"/>
        <v>0</v>
      </c>
      <c r="Q169" s="205">
        <v>0</v>
      </c>
      <c r="R169" s="205">
        <f t="shared" si="17"/>
        <v>0</v>
      </c>
      <c r="S169" s="205">
        <v>0</v>
      </c>
      <c r="T169" s="206">
        <f t="shared" si="18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7" t="s">
        <v>128</v>
      </c>
      <c r="AT169" s="207" t="s">
        <v>124</v>
      </c>
      <c r="AU169" s="207" t="s">
        <v>84</v>
      </c>
      <c r="AY169" s="16" t="s">
        <v>121</v>
      </c>
      <c r="BE169" s="208">
        <f t="shared" si="19"/>
        <v>0</v>
      </c>
      <c r="BF169" s="208">
        <f t="shared" si="20"/>
        <v>0</v>
      </c>
      <c r="BG169" s="208">
        <f t="shared" si="21"/>
        <v>0</v>
      </c>
      <c r="BH169" s="208">
        <f t="shared" si="22"/>
        <v>0</v>
      </c>
      <c r="BI169" s="208">
        <f t="shared" si="23"/>
        <v>0</v>
      </c>
      <c r="BJ169" s="16" t="s">
        <v>82</v>
      </c>
      <c r="BK169" s="208">
        <f t="shared" si="24"/>
        <v>0</v>
      </c>
      <c r="BL169" s="16" t="s">
        <v>128</v>
      </c>
      <c r="BM169" s="207" t="s">
        <v>252</v>
      </c>
    </row>
    <row r="170" spans="1:65" s="2" customFormat="1" ht="16.5" customHeight="1">
      <c r="A170" s="33"/>
      <c r="B170" s="34"/>
      <c r="C170" s="213" t="s">
        <v>253</v>
      </c>
      <c r="D170" s="213" t="s">
        <v>169</v>
      </c>
      <c r="E170" s="214" t="s">
        <v>254</v>
      </c>
      <c r="F170" s="215" t="s">
        <v>255</v>
      </c>
      <c r="G170" s="216" t="s">
        <v>127</v>
      </c>
      <c r="H170" s="217">
        <v>1</v>
      </c>
      <c r="I170" s="218"/>
      <c r="J170" s="219">
        <f t="shared" si="15"/>
        <v>0</v>
      </c>
      <c r="K170" s="220"/>
      <c r="L170" s="221"/>
      <c r="M170" s="222" t="s">
        <v>1</v>
      </c>
      <c r="N170" s="223" t="s">
        <v>42</v>
      </c>
      <c r="O170" s="70"/>
      <c r="P170" s="205">
        <f t="shared" si="16"/>
        <v>0</v>
      </c>
      <c r="Q170" s="205">
        <v>0</v>
      </c>
      <c r="R170" s="205">
        <f t="shared" si="17"/>
        <v>0</v>
      </c>
      <c r="S170" s="205">
        <v>0</v>
      </c>
      <c r="T170" s="206">
        <f t="shared" si="18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7" t="s">
        <v>156</v>
      </c>
      <c r="AT170" s="207" t="s">
        <v>169</v>
      </c>
      <c r="AU170" s="207" t="s">
        <v>84</v>
      </c>
      <c r="AY170" s="16" t="s">
        <v>121</v>
      </c>
      <c r="BE170" s="208">
        <f t="shared" si="19"/>
        <v>0</v>
      </c>
      <c r="BF170" s="208">
        <f t="shared" si="20"/>
        <v>0</v>
      </c>
      <c r="BG170" s="208">
        <f t="shared" si="21"/>
        <v>0</v>
      </c>
      <c r="BH170" s="208">
        <f t="shared" si="22"/>
        <v>0</v>
      </c>
      <c r="BI170" s="208">
        <f t="shared" si="23"/>
        <v>0</v>
      </c>
      <c r="BJ170" s="16" t="s">
        <v>82</v>
      </c>
      <c r="BK170" s="208">
        <f t="shared" si="24"/>
        <v>0</v>
      </c>
      <c r="BL170" s="16" t="s">
        <v>128</v>
      </c>
      <c r="BM170" s="207" t="s">
        <v>256</v>
      </c>
    </row>
    <row r="171" spans="1:65" s="2" customFormat="1" ht="16.5" customHeight="1">
      <c r="A171" s="33"/>
      <c r="B171" s="34"/>
      <c r="C171" s="195" t="s">
        <v>257</v>
      </c>
      <c r="D171" s="195" t="s">
        <v>124</v>
      </c>
      <c r="E171" s="196" t="s">
        <v>258</v>
      </c>
      <c r="F171" s="197" t="s">
        <v>259</v>
      </c>
      <c r="G171" s="198" t="s">
        <v>127</v>
      </c>
      <c r="H171" s="199">
        <v>1</v>
      </c>
      <c r="I171" s="200"/>
      <c r="J171" s="201">
        <f t="shared" si="15"/>
        <v>0</v>
      </c>
      <c r="K171" s="202"/>
      <c r="L171" s="38"/>
      <c r="M171" s="203" t="s">
        <v>1</v>
      </c>
      <c r="N171" s="204" t="s">
        <v>42</v>
      </c>
      <c r="O171" s="70"/>
      <c r="P171" s="205">
        <f t="shared" si="16"/>
        <v>0</v>
      </c>
      <c r="Q171" s="205">
        <v>0</v>
      </c>
      <c r="R171" s="205">
        <f t="shared" si="17"/>
        <v>0</v>
      </c>
      <c r="S171" s="205">
        <v>0</v>
      </c>
      <c r="T171" s="206">
        <f t="shared" si="18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7" t="s">
        <v>128</v>
      </c>
      <c r="AT171" s="207" t="s">
        <v>124</v>
      </c>
      <c r="AU171" s="207" t="s">
        <v>84</v>
      </c>
      <c r="AY171" s="16" t="s">
        <v>121</v>
      </c>
      <c r="BE171" s="208">
        <f t="shared" si="19"/>
        <v>0</v>
      </c>
      <c r="BF171" s="208">
        <f t="shared" si="20"/>
        <v>0</v>
      </c>
      <c r="BG171" s="208">
        <f t="shared" si="21"/>
        <v>0</v>
      </c>
      <c r="BH171" s="208">
        <f t="shared" si="22"/>
        <v>0</v>
      </c>
      <c r="BI171" s="208">
        <f t="shared" si="23"/>
        <v>0</v>
      </c>
      <c r="BJ171" s="16" t="s">
        <v>82</v>
      </c>
      <c r="BK171" s="208">
        <f t="shared" si="24"/>
        <v>0</v>
      </c>
      <c r="BL171" s="16" t="s">
        <v>128</v>
      </c>
      <c r="BM171" s="207" t="s">
        <v>260</v>
      </c>
    </row>
    <row r="172" spans="1:65" s="2" customFormat="1" ht="16.5" customHeight="1">
      <c r="A172" s="33"/>
      <c r="B172" s="34"/>
      <c r="C172" s="213" t="s">
        <v>261</v>
      </c>
      <c r="D172" s="213" t="s">
        <v>169</v>
      </c>
      <c r="E172" s="214" t="s">
        <v>262</v>
      </c>
      <c r="F172" s="215" t="s">
        <v>263</v>
      </c>
      <c r="G172" s="216" t="s">
        <v>127</v>
      </c>
      <c r="H172" s="217">
        <v>4</v>
      </c>
      <c r="I172" s="218"/>
      <c r="J172" s="219">
        <f t="shared" si="15"/>
        <v>0</v>
      </c>
      <c r="K172" s="220"/>
      <c r="L172" s="221"/>
      <c r="M172" s="222" t="s">
        <v>1</v>
      </c>
      <c r="N172" s="223" t="s">
        <v>42</v>
      </c>
      <c r="O172" s="70"/>
      <c r="P172" s="205">
        <f t="shared" si="16"/>
        <v>0</v>
      </c>
      <c r="Q172" s="205">
        <v>0</v>
      </c>
      <c r="R172" s="205">
        <f t="shared" si="17"/>
        <v>0</v>
      </c>
      <c r="S172" s="205">
        <v>0</v>
      </c>
      <c r="T172" s="206">
        <f t="shared" si="18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7" t="s">
        <v>156</v>
      </c>
      <c r="AT172" s="207" t="s">
        <v>169</v>
      </c>
      <c r="AU172" s="207" t="s">
        <v>84</v>
      </c>
      <c r="AY172" s="16" t="s">
        <v>121</v>
      </c>
      <c r="BE172" s="208">
        <f t="shared" si="19"/>
        <v>0</v>
      </c>
      <c r="BF172" s="208">
        <f t="shared" si="20"/>
        <v>0</v>
      </c>
      <c r="BG172" s="208">
        <f t="shared" si="21"/>
        <v>0</v>
      </c>
      <c r="BH172" s="208">
        <f t="shared" si="22"/>
        <v>0</v>
      </c>
      <c r="BI172" s="208">
        <f t="shared" si="23"/>
        <v>0</v>
      </c>
      <c r="BJ172" s="16" t="s">
        <v>82</v>
      </c>
      <c r="BK172" s="208">
        <f t="shared" si="24"/>
        <v>0</v>
      </c>
      <c r="BL172" s="16" t="s">
        <v>128</v>
      </c>
      <c r="BM172" s="207" t="s">
        <v>264</v>
      </c>
    </row>
    <row r="173" spans="1:65" s="2" customFormat="1" ht="16.5" customHeight="1">
      <c r="A173" s="33"/>
      <c r="B173" s="34"/>
      <c r="C173" s="195" t="s">
        <v>265</v>
      </c>
      <c r="D173" s="195" t="s">
        <v>124</v>
      </c>
      <c r="E173" s="196" t="s">
        <v>266</v>
      </c>
      <c r="F173" s="197" t="s">
        <v>267</v>
      </c>
      <c r="G173" s="198" t="s">
        <v>127</v>
      </c>
      <c r="H173" s="199">
        <v>4</v>
      </c>
      <c r="I173" s="200"/>
      <c r="J173" s="201">
        <f t="shared" si="15"/>
        <v>0</v>
      </c>
      <c r="K173" s="202"/>
      <c r="L173" s="38"/>
      <c r="M173" s="203" t="s">
        <v>1</v>
      </c>
      <c r="N173" s="204" t="s">
        <v>42</v>
      </c>
      <c r="O173" s="70"/>
      <c r="P173" s="205">
        <f t="shared" si="16"/>
        <v>0</v>
      </c>
      <c r="Q173" s="205">
        <v>0</v>
      </c>
      <c r="R173" s="205">
        <f t="shared" si="17"/>
        <v>0</v>
      </c>
      <c r="S173" s="205">
        <v>0</v>
      </c>
      <c r="T173" s="206">
        <f t="shared" si="18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7" t="s">
        <v>128</v>
      </c>
      <c r="AT173" s="207" t="s">
        <v>124</v>
      </c>
      <c r="AU173" s="207" t="s">
        <v>84</v>
      </c>
      <c r="AY173" s="16" t="s">
        <v>121</v>
      </c>
      <c r="BE173" s="208">
        <f t="shared" si="19"/>
        <v>0</v>
      </c>
      <c r="BF173" s="208">
        <f t="shared" si="20"/>
        <v>0</v>
      </c>
      <c r="BG173" s="208">
        <f t="shared" si="21"/>
        <v>0</v>
      </c>
      <c r="BH173" s="208">
        <f t="shared" si="22"/>
        <v>0</v>
      </c>
      <c r="BI173" s="208">
        <f t="shared" si="23"/>
        <v>0</v>
      </c>
      <c r="BJ173" s="16" t="s">
        <v>82</v>
      </c>
      <c r="BK173" s="208">
        <f t="shared" si="24"/>
        <v>0</v>
      </c>
      <c r="BL173" s="16" t="s">
        <v>128</v>
      </c>
      <c r="BM173" s="207" t="s">
        <v>268</v>
      </c>
    </row>
    <row r="174" spans="1:65" s="2" customFormat="1" ht="16.5" customHeight="1">
      <c r="A174" s="33"/>
      <c r="B174" s="34"/>
      <c r="C174" s="213" t="s">
        <v>269</v>
      </c>
      <c r="D174" s="213" t="s">
        <v>169</v>
      </c>
      <c r="E174" s="214" t="s">
        <v>270</v>
      </c>
      <c r="F174" s="215" t="s">
        <v>271</v>
      </c>
      <c r="G174" s="216" t="s">
        <v>127</v>
      </c>
      <c r="H174" s="217">
        <v>7</v>
      </c>
      <c r="I174" s="218"/>
      <c r="J174" s="219">
        <f t="shared" si="15"/>
        <v>0</v>
      </c>
      <c r="K174" s="220"/>
      <c r="L174" s="221"/>
      <c r="M174" s="222" t="s">
        <v>1</v>
      </c>
      <c r="N174" s="223" t="s">
        <v>42</v>
      </c>
      <c r="O174" s="70"/>
      <c r="P174" s="205">
        <f t="shared" si="16"/>
        <v>0</v>
      </c>
      <c r="Q174" s="205">
        <v>0</v>
      </c>
      <c r="R174" s="205">
        <f t="shared" si="17"/>
        <v>0</v>
      </c>
      <c r="S174" s="205">
        <v>0</v>
      </c>
      <c r="T174" s="206">
        <f t="shared" si="18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7" t="s">
        <v>156</v>
      </c>
      <c r="AT174" s="207" t="s">
        <v>169</v>
      </c>
      <c r="AU174" s="207" t="s">
        <v>84</v>
      </c>
      <c r="AY174" s="16" t="s">
        <v>121</v>
      </c>
      <c r="BE174" s="208">
        <f t="shared" si="19"/>
        <v>0</v>
      </c>
      <c r="BF174" s="208">
        <f t="shared" si="20"/>
        <v>0</v>
      </c>
      <c r="BG174" s="208">
        <f t="shared" si="21"/>
        <v>0</v>
      </c>
      <c r="BH174" s="208">
        <f t="shared" si="22"/>
        <v>0</v>
      </c>
      <c r="BI174" s="208">
        <f t="shared" si="23"/>
        <v>0</v>
      </c>
      <c r="BJ174" s="16" t="s">
        <v>82</v>
      </c>
      <c r="BK174" s="208">
        <f t="shared" si="24"/>
        <v>0</v>
      </c>
      <c r="BL174" s="16" t="s">
        <v>128</v>
      </c>
      <c r="BM174" s="207" t="s">
        <v>272</v>
      </c>
    </row>
    <row r="175" spans="1:65" s="2" customFormat="1" ht="16.5" customHeight="1">
      <c r="A175" s="33"/>
      <c r="B175" s="34"/>
      <c r="C175" s="195" t="s">
        <v>273</v>
      </c>
      <c r="D175" s="195" t="s">
        <v>124</v>
      </c>
      <c r="E175" s="196" t="s">
        <v>274</v>
      </c>
      <c r="F175" s="197" t="s">
        <v>275</v>
      </c>
      <c r="G175" s="198" t="s">
        <v>127</v>
      </c>
      <c r="H175" s="199">
        <v>7</v>
      </c>
      <c r="I175" s="200"/>
      <c r="J175" s="201">
        <f t="shared" si="15"/>
        <v>0</v>
      </c>
      <c r="K175" s="202"/>
      <c r="L175" s="38"/>
      <c r="M175" s="203" t="s">
        <v>1</v>
      </c>
      <c r="N175" s="204" t="s">
        <v>42</v>
      </c>
      <c r="O175" s="70"/>
      <c r="P175" s="205">
        <f t="shared" si="16"/>
        <v>0</v>
      </c>
      <c r="Q175" s="205">
        <v>0</v>
      </c>
      <c r="R175" s="205">
        <f t="shared" si="17"/>
        <v>0</v>
      </c>
      <c r="S175" s="205">
        <v>0</v>
      </c>
      <c r="T175" s="206">
        <f t="shared" si="18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7" t="s">
        <v>128</v>
      </c>
      <c r="AT175" s="207" t="s">
        <v>124</v>
      </c>
      <c r="AU175" s="207" t="s">
        <v>84</v>
      </c>
      <c r="AY175" s="16" t="s">
        <v>121</v>
      </c>
      <c r="BE175" s="208">
        <f t="shared" si="19"/>
        <v>0</v>
      </c>
      <c r="BF175" s="208">
        <f t="shared" si="20"/>
        <v>0</v>
      </c>
      <c r="BG175" s="208">
        <f t="shared" si="21"/>
        <v>0</v>
      </c>
      <c r="BH175" s="208">
        <f t="shared" si="22"/>
        <v>0</v>
      </c>
      <c r="BI175" s="208">
        <f t="shared" si="23"/>
        <v>0</v>
      </c>
      <c r="BJ175" s="16" t="s">
        <v>82</v>
      </c>
      <c r="BK175" s="208">
        <f t="shared" si="24"/>
        <v>0</v>
      </c>
      <c r="BL175" s="16" t="s">
        <v>128</v>
      </c>
      <c r="BM175" s="207" t="s">
        <v>276</v>
      </c>
    </row>
    <row r="176" spans="1:65" s="2" customFormat="1" ht="16.5" customHeight="1">
      <c r="A176" s="33"/>
      <c r="B176" s="34"/>
      <c r="C176" s="213" t="s">
        <v>277</v>
      </c>
      <c r="D176" s="213" t="s">
        <v>169</v>
      </c>
      <c r="E176" s="214" t="s">
        <v>278</v>
      </c>
      <c r="F176" s="215" t="s">
        <v>279</v>
      </c>
      <c r="G176" s="216" t="s">
        <v>127</v>
      </c>
      <c r="H176" s="217">
        <v>4</v>
      </c>
      <c r="I176" s="218"/>
      <c r="J176" s="219">
        <f t="shared" si="15"/>
        <v>0</v>
      </c>
      <c r="K176" s="220"/>
      <c r="L176" s="221"/>
      <c r="M176" s="222" t="s">
        <v>1</v>
      </c>
      <c r="N176" s="223" t="s">
        <v>42</v>
      </c>
      <c r="O176" s="70"/>
      <c r="P176" s="205">
        <f t="shared" si="16"/>
        <v>0</v>
      </c>
      <c r="Q176" s="205">
        <v>0</v>
      </c>
      <c r="R176" s="205">
        <f t="shared" si="17"/>
        <v>0</v>
      </c>
      <c r="S176" s="205">
        <v>0</v>
      </c>
      <c r="T176" s="206">
        <f t="shared" si="18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7" t="s">
        <v>156</v>
      </c>
      <c r="AT176" s="207" t="s">
        <v>169</v>
      </c>
      <c r="AU176" s="207" t="s">
        <v>84</v>
      </c>
      <c r="AY176" s="16" t="s">
        <v>121</v>
      </c>
      <c r="BE176" s="208">
        <f t="shared" si="19"/>
        <v>0</v>
      </c>
      <c r="BF176" s="208">
        <f t="shared" si="20"/>
        <v>0</v>
      </c>
      <c r="BG176" s="208">
        <f t="shared" si="21"/>
        <v>0</v>
      </c>
      <c r="BH176" s="208">
        <f t="shared" si="22"/>
        <v>0</v>
      </c>
      <c r="BI176" s="208">
        <f t="shared" si="23"/>
        <v>0</v>
      </c>
      <c r="BJ176" s="16" t="s">
        <v>82</v>
      </c>
      <c r="BK176" s="208">
        <f t="shared" si="24"/>
        <v>0</v>
      </c>
      <c r="BL176" s="16" t="s">
        <v>128</v>
      </c>
      <c r="BM176" s="207" t="s">
        <v>280</v>
      </c>
    </row>
    <row r="177" spans="1:65" s="2" customFormat="1" ht="16.5" customHeight="1">
      <c r="A177" s="33"/>
      <c r="B177" s="34"/>
      <c r="C177" s="195" t="s">
        <v>281</v>
      </c>
      <c r="D177" s="195" t="s">
        <v>124</v>
      </c>
      <c r="E177" s="196" t="s">
        <v>282</v>
      </c>
      <c r="F177" s="197" t="s">
        <v>283</v>
      </c>
      <c r="G177" s="198" t="s">
        <v>127</v>
      </c>
      <c r="H177" s="199">
        <v>4</v>
      </c>
      <c r="I177" s="200"/>
      <c r="J177" s="201">
        <f t="shared" si="15"/>
        <v>0</v>
      </c>
      <c r="K177" s="202"/>
      <c r="L177" s="38"/>
      <c r="M177" s="203" t="s">
        <v>1</v>
      </c>
      <c r="N177" s="204" t="s">
        <v>42</v>
      </c>
      <c r="O177" s="70"/>
      <c r="P177" s="205">
        <f t="shared" si="16"/>
        <v>0</v>
      </c>
      <c r="Q177" s="205">
        <v>0</v>
      </c>
      <c r="R177" s="205">
        <f t="shared" si="17"/>
        <v>0</v>
      </c>
      <c r="S177" s="205">
        <v>0</v>
      </c>
      <c r="T177" s="206">
        <f t="shared" si="18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7" t="s">
        <v>128</v>
      </c>
      <c r="AT177" s="207" t="s">
        <v>124</v>
      </c>
      <c r="AU177" s="207" t="s">
        <v>84</v>
      </c>
      <c r="AY177" s="16" t="s">
        <v>121</v>
      </c>
      <c r="BE177" s="208">
        <f t="shared" si="19"/>
        <v>0</v>
      </c>
      <c r="BF177" s="208">
        <f t="shared" si="20"/>
        <v>0</v>
      </c>
      <c r="BG177" s="208">
        <f t="shared" si="21"/>
        <v>0</v>
      </c>
      <c r="BH177" s="208">
        <f t="shared" si="22"/>
        <v>0</v>
      </c>
      <c r="BI177" s="208">
        <f t="shared" si="23"/>
        <v>0</v>
      </c>
      <c r="BJ177" s="16" t="s">
        <v>82</v>
      </c>
      <c r="BK177" s="208">
        <f t="shared" si="24"/>
        <v>0</v>
      </c>
      <c r="BL177" s="16" t="s">
        <v>128</v>
      </c>
      <c r="BM177" s="207" t="s">
        <v>284</v>
      </c>
    </row>
    <row r="178" spans="1:65" s="2" customFormat="1" ht="16.5" customHeight="1">
      <c r="A178" s="33"/>
      <c r="B178" s="34"/>
      <c r="C178" s="213" t="s">
        <v>285</v>
      </c>
      <c r="D178" s="213" t="s">
        <v>169</v>
      </c>
      <c r="E178" s="214" t="s">
        <v>286</v>
      </c>
      <c r="F178" s="215" t="s">
        <v>287</v>
      </c>
      <c r="G178" s="216" t="s">
        <v>127</v>
      </c>
      <c r="H178" s="217">
        <v>5</v>
      </c>
      <c r="I178" s="218"/>
      <c r="J178" s="219">
        <f t="shared" si="15"/>
        <v>0</v>
      </c>
      <c r="K178" s="220"/>
      <c r="L178" s="221"/>
      <c r="M178" s="222" t="s">
        <v>1</v>
      </c>
      <c r="N178" s="223" t="s">
        <v>42</v>
      </c>
      <c r="O178" s="70"/>
      <c r="P178" s="205">
        <f t="shared" si="16"/>
        <v>0</v>
      </c>
      <c r="Q178" s="205">
        <v>0</v>
      </c>
      <c r="R178" s="205">
        <f t="shared" si="17"/>
        <v>0</v>
      </c>
      <c r="S178" s="205">
        <v>0</v>
      </c>
      <c r="T178" s="206">
        <f t="shared" si="18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7" t="s">
        <v>156</v>
      </c>
      <c r="AT178" s="207" t="s">
        <v>169</v>
      </c>
      <c r="AU178" s="207" t="s">
        <v>84</v>
      </c>
      <c r="AY178" s="16" t="s">
        <v>121</v>
      </c>
      <c r="BE178" s="208">
        <f t="shared" si="19"/>
        <v>0</v>
      </c>
      <c r="BF178" s="208">
        <f t="shared" si="20"/>
        <v>0</v>
      </c>
      <c r="BG178" s="208">
        <f t="shared" si="21"/>
        <v>0</v>
      </c>
      <c r="BH178" s="208">
        <f t="shared" si="22"/>
        <v>0</v>
      </c>
      <c r="BI178" s="208">
        <f t="shared" si="23"/>
        <v>0</v>
      </c>
      <c r="BJ178" s="16" t="s">
        <v>82</v>
      </c>
      <c r="BK178" s="208">
        <f t="shared" si="24"/>
        <v>0</v>
      </c>
      <c r="BL178" s="16" t="s">
        <v>128</v>
      </c>
      <c r="BM178" s="207" t="s">
        <v>288</v>
      </c>
    </row>
    <row r="179" spans="1:65" s="2" customFormat="1" ht="21.75" customHeight="1">
      <c r="A179" s="33"/>
      <c r="B179" s="34"/>
      <c r="C179" s="195" t="s">
        <v>289</v>
      </c>
      <c r="D179" s="195" t="s">
        <v>124</v>
      </c>
      <c r="E179" s="196" t="s">
        <v>290</v>
      </c>
      <c r="F179" s="197" t="s">
        <v>291</v>
      </c>
      <c r="G179" s="198" t="s">
        <v>127</v>
      </c>
      <c r="H179" s="199">
        <v>5</v>
      </c>
      <c r="I179" s="200"/>
      <c r="J179" s="201">
        <f t="shared" si="15"/>
        <v>0</v>
      </c>
      <c r="K179" s="202"/>
      <c r="L179" s="38"/>
      <c r="M179" s="203" t="s">
        <v>1</v>
      </c>
      <c r="N179" s="204" t="s">
        <v>42</v>
      </c>
      <c r="O179" s="70"/>
      <c r="P179" s="205">
        <f t="shared" si="16"/>
        <v>0</v>
      </c>
      <c r="Q179" s="205">
        <v>0</v>
      </c>
      <c r="R179" s="205">
        <f t="shared" si="17"/>
        <v>0</v>
      </c>
      <c r="S179" s="205">
        <v>0</v>
      </c>
      <c r="T179" s="206">
        <f t="shared" si="18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7" t="s">
        <v>128</v>
      </c>
      <c r="AT179" s="207" t="s">
        <v>124</v>
      </c>
      <c r="AU179" s="207" t="s">
        <v>84</v>
      </c>
      <c r="AY179" s="16" t="s">
        <v>121</v>
      </c>
      <c r="BE179" s="208">
        <f t="shared" si="19"/>
        <v>0</v>
      </c>
      <c r="BF179" s="208">
        <f t="shared" si="20"/>
        <v>0</v>
      </c>
      <c r="BG179" s="208">
        <f t="shared" si="21"/>
        <v>0</v>
      </c>
      <c r="BH179" s="208">
        <f t="shared" si="22"/>
        <v>0</v>
      </c>
      <c r="BI179" s="208">
        <f t="shared" si="23"/>
        <v>0</v>
      </c>
      <c r="BJ179" s="16" t="s">
        <v>82</v>
      </c>
      <c r="BK179" s="208">
        <f t="shared" si="24"/>
        <v>0</v>
      </c>
      <c r="BL179" s="16" t="s">
        <v>128</v>
      </c>
      <c r="BM179" s="207" t="s">
        <v>292</v>
      </c>
    </row>
    <row r="180" spans="1:65" s="2" customFormat="1" ht="16.5" customHeight="1">
      <c r="A180" s="33"/>
      <c r="B180" s="34"/>
      <c r="C180" s="213" t="s">
        <v>293</v>
      </c>
      <c r="D180" s="213" t="s">
        <v>169</v>
      </c>
      <c r="E180" s="214" t="s">
        <v>294</v>
      </c>
      <c r="F180" s="215" t="s">
        <v>295</v>
      </c>
      <c r="G180" s="216" t="s">
        <v>127</v>
      </c>
      <c r="H180" s="217">
        <v>12</v>
      </c>
      <c r="I180" s="218"/>
      <c r="J180" s="219">
        <f t="shared" si="15"/>
        <v>0</v>
      </c>
      <c r="K180" s="220"/>
      <c r="L180" s="221"/>
      <c r="M180" s="222" t="s">
        <v>1</v>
      </c>
      <c r="N180" s="223" t="s">
        <v>42</v>
      </c>
      <c r="O180" s="70"/>
      <c r="P180" s="205">
        <f t="shared" si="16"/>
        <v>0</v>
      </c>
      <c r="Q180" s="205">
        <v>0</v>
      </c>
      <c r="R180" s="205">
        <f t="shared" si="17"/>
        <v>0</v>
      </c>
      <c r="S180" s="205">
        <v>0</v>
      </c>
      <c r="T180" s="206">
        <f t="shared" si="18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7" t="s">
        <v>156</v>
      </c>
      <c r="AT180" s="207" t="s">
        <v>169</v>
      </c>
      <c r="AU180" s="207" t="s">
        <v>84</v>
      </c>
      <c r="AY180" s="16" t="s">
        <v>121</v>
      </c>
      <c r="BE180" s="208">
        <f t="shared" si="19"/>
        <v>0</v>
      </c>
      <c r="BF180" s="208">
        <f t="shared" si="20"/>
        <v>0</v>
      </c>
      <c r="BG180" s="208">
        <f t="shared" si="21"/>
        <v>0</v>
      </c>
      <c r="BH180" s="208">
        <f t="shared" si="22"/>
        <v>0</v>
      </c>
      <c r="BI180" s="208">
        <f t="shared" si="23"/>
        <v>0</v>
      </c>
      <c r="BJ180" s="16" t="s">
        <v>82</v>
      </c>
      <c r="BK180" s="208">
        <f t="shared" si="24"/>
        <v>0</v>
      </c>
      <c r="BL180" s="16" t="s">
        <v>128</v>
      </c>
      <c r="BM180" s="207" t="s">
        <v>296</v>
      </c>
    </row>
    <row r="181" spans="1:65" s="2" customFormat="1" ht="21.75" customHeight="1">
      <c r="A181" s="33"/>
      <c r="B181" s="34"/>
      <c r="C181" s="195" t="s">
        <v>297</v>
      </c>
      <c r="D181" s="195" t="s">
        <v>124</v>
      </c>
      <c r="E181" s="196" t="s">
        <v>298</v>
      </c>
      <c r="F181" s="197" t="s">
        <v>299</v>
      </c>
      <c r="G181" s="198" t="s">
        <v>127</v>
      </c>
      <c r="H181" s="199">
        <v>12</v>
      </c>
      <c r="I181" s="200"/>
      <c r="J181" s="201">
        <f t="shared" si="15"/>
        <v>0</v>
      </c>
      <c r="K181" s="202"/>
      <c r="L181" s="38"/>
      <c r="M181" s="203" t="s">
        <v>1</v>
      </c>
      <c r="N181" s="204" t="s">
        <v>42</v>
      </c>
      <c r="O181" s="70"/>
      <c r="P181" s="205">
        <f t="shared" si="16"/>
        <v>0</v>
      </c>
      <c r="Q181" s="205">
        <v>0</v>
      </c>
      <c r="R181" s="205">
        <f t="shared" si="17"/>
        <v>0</v>
      </c>
      <c r="S181" s="205">
        <v>0</v>
      </c>
      <c r="T181" s="206">
        <f t="shared" si="18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07" t="s">
        <v>128</v>
      </c>
      <c r="AT181" s="207" t="s">
        <v>124</v>
      </c>
      <c r="AU181" s="207" t="s">
        <v>84</v>
      </c>
      <c r="AY181" s="16" t="s">
        <v>121</v>
      </c>
      <c r="BE181" s="208">
        <f t="shared" si="19"/>
        <v>0</v>
      </c>
      <c r="BF181" s="208">
        <f t="shared" si="20"/>
        <v>0</v>
      </c>
      <c r="BG181" s="208">
        <f t="shared" si="21"/>
        <v>0</v>
      </c>
      <c r="BH181" s="208">
        <f t="shared" si="22"/>
        <v>0</v>
      </c>
      <c r="BI181" s="208">
        <f t="shared" si="23"/>
        <v>0</v>
      </c>
      <c r="BJ181" s="16" t="s">
        <v>82</v>
      </c>
      <c r="BK181" s="208">
        <f t="shared" si="24"/>
        <v>0</v>
      </c>
      <c r="BL181" s="16" t="s">
        <v>128</v>
      </c>
      <c r="BM181" s="207" t="s">
        <v>300</v>
      </c>
    </row>
    <row r="182" spans="1:65" s="2" customFormat="1" ht="16.5" customHeight="1">
      <c r="A182" s="33"/>
      <c r="B182" s="34"/>
      <c r="C182" s="213" t="s">
        <v>301</v>
      </c>
      <c r="D182" s="213" t="s">
        <v>169</v>
      </c>
      <c r="E182" s="214" t="s">
        <v>302</v>
      </c>
      <c r="F182" s="215" t="s">
        <v>303</v>
      </c>
      <c r="G182" s="216" t="s">
        <v>127</v>
      </c>
      <c r="H182" s="217">
        <v>8</v>
      </c>
      <c r="I182" s="218"/>
      <c r="J182" s="219">
        <f t="shared" si="15"/>
        <v>0</v>
      </c>
      <c r="K182" s="220"/>
      <c r="L182" s="221"/>
      <c r="M182" s="222" t="s">
        <v>1</v>
      </c>
      <c r="N182" s="223" t="s">
        <v>42</v>
      </c>
      <c r="O182" s="70"/>
      <c r="P182" s="205">
        <f t="shared" si="16"/>
        <v>0</v>
      </c>
      <c r="Q182" s="205">
        <v>0</v>
      </c>
      <c r="R182" s="205">
        <f t="shared" si="17"/>
        <v>0</v>
      </c>
      <c r="S182" s="205">
        <v>0</v>
      </c>
      <c r="T182" s="206">
        <f t="shared" si="18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7" t="s">
        <v>156</v>
      </c>
      <c r="AT182" s="207" t="s">
        <v>169</v>
      </c>
      <c r="AU182" s="207" t="s">
        <v>84</v>
      </c>
      <c r="AY182" s="16" t="s">
        <v>121</v>
      </c>
      <c r="BE182" s="208">
        <f t="shared" si="19"/>
        <v>0</v>
      </c>
      <c r="BF182" s="208">
        <f t="shared" si="20"/>
        <v>0</v>
      </c>
      <c r="BG182" s="208">
        <f t="shared" si="21"/>
        <v>0</v>
      </c>
      <c r="BH182" s="208">
        <f t="shared" si="22"/>
        <v>0</v>
      </c>
      <c r="BI182" s="208">
        <f t="shared" si="23"/>
        <v>0</v>
      </c>
      <c r="BJ182" s="16" t="s">
        <v>82</v>
      </c>
      <c r="BK182" s="208">
        <f t="shared" si="24"/>
        <v>0</v>
      </c>
      <c r="BL182" s="16" t="s">
        <v>128</v>
      </c>
      <c r="BM182" s="207" t="s">
        <v>304</v>
      </c>
    </row>
    <row r="183" spans="1:65" s="2" customFormat="1" ht="16.5" customHeight="1">
      <c r="A183" s="33"/>
      <c r="B183" s="34"/>
      <c r="C183" s="195" t="s">
        <v>305</v>
      </c>
      <c r="D183" s="195" t="s">
        <v>124</v>
      </c>
      <c r="E183" s="196" t="s">
        <v>306</v>
      </c>
      <c r="F183" s="197" t="s">
        <v>307</v>
      </c>
      <c r="G183" s="198" t="s">
        <v>127</v>
      </c>
      <c r="H183" s="199">
        <v>8</v>
      </c>
      <c r="I183" s="200"/>
      <c r="J183" s="201">
        <f t="shared" si="15"/>
        <v>0</v>
      </c>
      <c r="K183" s="202"/>
      <c r="L183" s="38"/>
      <c r="M183" s="203" t="s">
        <v>1</v>
      </c>
      <c r="N183" s="204" t="s">
        <v>42</v>
      </c>
      <c r="O183" s="70"/>
      <c r="P183" s="205">
        <f t="shared" si="16"/>
        <v>0</v>
      </c>
      <c r="Q183" s="205">
        <v>0</v>
      </c>
      <c r="R183" s="205">
        <f t="shared" si="17"/>
        <v>0</v>
      </c>
      <c r="S183" s="205">
        <v>0</v>
      </c>
      <c r="T183" s="206">
        <f t="shared" si="18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7" t="s">
        <v>128</v>
      </c>
      <c r="AT183" s="207" t="s">
        <v>124</v>
      </c>
      <c r="AU183" s="207" t="s">
        <v>84</v>
      </c>
      <c r="AY183" s="16" t="s">
        <v>121</v>
      </c>
      <c r="BE183" s="208">
        <f t="shared" si="19"/>
        <v>0</v>
      </c>
      <c r="BF183" s="208">
        <f t="shared" si="20"/>
        <v>0</v>
      </c>
      <c r="BG183" s="208">
        <f t="shared" si="21"/>
        <v>0</v>
      </c>
      <c r="BH183" s="208">
        <f t="shared" si="22"/>
        <v>0</v>
      </c>
      <c r="BI183" s="208">
        <f t="shared" si="23"/>
        <v>0</v>
      </c>
      <c r="BJ183" s="16" t="s">
        <v>82</v>
      </c>
      <c r="BK183" s="208">
        <f t="shared" si="24"/>
        <v>0</v>
      </c>
      <c r="BL183" s="16" t="s">
        <v>128</v>
      </c>
      <c r="BM183" s="207" t="s">
        <v>308</v>
      </c>
    </row>
    <row r="184" spans="1:65" s="2" customFormat="1" ht="24.15" customHeight="1">
      <c r="A184" s="33"/>
      <c r="B184" s="34"/>
      <c r="C184" s="213" t="s">
        <v>309</v>
      </c>
      <c r="D184" s="213" t="s">
        <v>169</v>
      </c>
      <c r="E184" s="214" t="s">
        <v>310</v>
      </c>
      <c r="F184" s="215" t="s">
        <v>311</v>
      </c>
      <c r="G184" s="216" t="s">
        <v>127</v>
      </c>
      <c r="H184" s="217">
        <v>2</v>
      </c>
      <c r="I184" s="218"/>
      <c r="J184" s="219">
        <f t="shared" si="15"/>
        <v>0</v>
      </c>
      <c r="K184" s="220"/>
      <c r="L184" s="221"/>
      <c r="M184" s="222" t="s">
        <v>1</v>
      </c>
      <c r="N184" s="223" t="s">
        <v>42</v>
      </c>
      <c r="O184" s="70"/>
      <c r="P184" s="205">
        <f t="shared" si="16"/>
        <v>0</v>
      </c>
      <c r="Q184" s="205">
        <v>0</v>
      </c>
      <c r="R184" s="205">
        <f t="shared" si="17"/>
        <v>0</v>
      </c>
      <c r="S184" s="205">
        <v>0</v>
      </c>
      <c r="T184" s="206">
        <f t="shared" si="18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7" t="s">
        <v>156</v>
      </c>
      <c r="AT184" s="207" t="s">
        <v>169</v>
      </c>
      <c r="AU184" s="207" t="s">
        <v>84</v>
      </c>
      <c r="AY184" s="16" t="s">
        <v>121</v>
      </c>
      <c r="BE184" s="208">
        <f t="shared" si="19"/>
        <v>0</v>
      </c>
      <c r="BF184" s="208">
        <f t="shared" si="20"/>
        <v>0</v>
      </c>
      <c r="BG184" s="208">
        <f t="shared" si="21"/>
        <v>0</v>
      </c>
      <c r="BH184" s="208">
        <f t="shared" si="22"/>
        <v>0</v>
      </c>
      <c r="BI184" s="208">
        <f t="shared" si="23"/>
        <v>0</v>
      </c>
      <c r="BJ184" s="16" t="s">
        <v>82</v>
      </c>
      <c r="BK184" s="208">
        <f t="shared" si="24"/>
        <v>0</v>
      </c>
      <c r="BL184" s="16" t="s">
        <v>128</v>
      </c>
      <c r="BM184" s="207" t="s">
        <v>312</v>
      </c>
    </row>
    <row r="185" spans="1:65" s="2" customFormat="1" ht="16.5" customHeight="1">
      <c r="A185" s="33"/>
      <c r="B185" s="34"/>
      <c r="C185" s="195" t="s">
        <v>313</v>
      </c>
      <c r="D185" s="195" t="s">
        <v>124</v>
      </c>
      <c r="E185" s="196" t="s">
        <v>314</v>
      </c>
      <c r="F185" s="197" t="s">
        <v>315</v>
      </c>
      <c r="G185" s="198" t="s">
        <v>127</v>
      </c>
      <c r="H185" s="199">
        <v>2</v>
      </c>
      <c r="I185" s="200"/>
      <c r="J185" s="201">
        <f t="shared" si="15"/>
        <v>0</v>
      </c>
      <c r="K185" s="202"/>
      <c r="L185" s="38"/>
      <c r="M185" s="203" t="s">
        <v>1</v>
      </c>
      <c r="N185" s="204" t="s">
        <v>42</v>
      </c>
      <c r="O185" s="70"/>
      <c r="P185" s="205">
        <f t="shared" si="16"/>
        <v>0</v>
      </c>
      <c r="Q185" s="205">
        <v>0</v>
      </c>
      <c r="R185" s="205">
        <f t="shared" si="17"/>
        <v>0</v>
      </c>
      <c r="S185" s="205">
        <v>0</v>
      </c>
      <c r="T185" s="206">
        <f t="shared" si="18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7" t="s">
        <v>128</v>
      </c>
      <c r="AT185" s="207" t="s">
        <v>124</v>
      </c>
      <c r="AU185" s="207" t="s">
        <v>84</v>
      </c>
      <c r="AY185" s="16" t="s">
        <v>121</v>
      </c>
      <c r="BE185" s="208">
        <f t="shared" si="19"/>
        <v>0</v>
      </c>
      <c r="BF185" s="208">
        <f t="shared" si="20"/>
        <v>0</v>
      </c>
      <c r="BG185" s="208">
        <f t="shared" si="21"/>
        <v>0</v>
      </c>
      <c r="BH185" s="208">
        <f t="shared" si="22"/>
        <v>0</v>
      </c>
      <c r="BI185" s="208">
        <f t="shared" si="23"/>
        <v>0</v>
      </c>
      <c r="BJ185" s="16" t="s">
        <v>82</v>
      </c>
      <c r="BK185" s="208">
        <f t="shared" si="24"/>
        <v>0</v>
      </c>
      <c r="BL185" s="16" t="s">
        <v>128</v>
      </c>
      <c r="BM185" s="207" t="s">
        <v>316</v>
      </c>
    </row>
    <row r="186" spans="1:65" s="2" customFormat="1" ht="16.5" customHeight="1">
      <c r="A186" s="33"/>
      <c r="B186" s="34"/>
      <c r="C186" s="213" t="s">
        <v>317</v>
      </c>
      <c r="D186" s="213" t="s">
        <v>169</v>
      </c>
      <c r="E186" s="214" t="s">
        <v>318</v>
      </c>
      <c r="F186" s="215" t="s">
        <v>319</v>
      </c>
      <c r="G186" s="216" t="s">
        <v>127</v>
      </c>
      <c r="H186" s="217">
        <v>1</v>
      </c>
      <c r="I186" s="218"/>
      <c r="J186" s="219">
        <f t="shared" si="15"/>
        <v>0</v>
      </c>
      <c r="K186" s="220"/>
      <c r="L186" s="221"/>
      <c r="M186" s="222" t="s">
        <v>1</v>
      </c>
      <c r="N186" s="223" t="s">
        <v>42</v>
      </c>
      <c r="O186" s="70"/>
      <c r="P186" s="205">
        <f t="shared" si="16"/>
        <v>0</v>
      </c>
      <c r="Q186" s="205">
        <v>0</v>
      </c>
      <c r="R186" s="205">
        <f t="shared" si="17"/>
        <v>0</v>
      </c>
      <c r="S186" s="205">
        <v>0</v>
      </c>
      <c r="T186" s="206">
        <f t="shared" si="18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7" t="s">
        <v>156</v>
      </c>
      <c r="AT186" s="207" t="s">
        <v>169</v>
      </c>
      <c r="AU186" s="207" t="s">
        <v>84</v>
      </c>
      <c r="AY186" s="16" t="s">
        <v>121</v>
      </c>
      <c r="BE186" s="208">
        <f t="shared" si="19"/>
        <v>0</v>
      </c>
      <c r="BF186" s="208">
        <f t="shared" si="20"/>
        <v>0</v>
      </c>
      <c r="BG186" s="208">
        <f t="shared" si="21"/>
        <v>0</v>
      </c>
      <c r="BH186" s="208">
        <f t="shared" si="22"/>
        <v>0</v>
      </c>
      <c r="BI186" s="208">
        <f t="shared" si="23"/>
        <v>0</v>
      </c>
      <c r="BJ186" s="16" t="s">
        <v>82</v>
      </c>
      <c r="BK186" s="208">
        <f t="shared" si="24"/>
        <v>0</v>
      </c>
      <c r="BL186" s="16" t="s">
        <v>128</v>
      </c>
      <c r="BM186" s="207" t="s">
        <v>320</v>
      </c>
    </row>
    <row r="187" spans="1:65" s="2" customFormat="1" ht="16.5" customHeight="1">
      <c r="A187" s="33"/>
      <c r="B187" s="34"/>
      <c r="C187" s="195" t="s">
        <v>321</v>
      </c>
      <c r="D187" s="195" t="s">
        <v>124</v>
      </c>
      <c r="E187" s="196" t="s">
        <v>322</v>
      </c>
      <c r="F187" s="197" t="s">
        <v>323</v>
      </c>
      <c r="G187" s="198" t="s">
        <v>127</v>
      </c>
      <c r="H187" s="199">
        <v>1</v>
      </c>
      <c r="I187" s="200"/>
      <c r="J187" s="201">
        <f t="shared" si="15"/>
        <v>0</v>
      </c>
      <c r="K187" s="202"/>
      <c r="L187" s="38"/>
      <c r="M187" s="203" t="s">
        <v>1</v>
      </c>
      <c r="N187" s="204" t="s">
        <v>42</v>
      </c>
      <c r="O187" s="70"/>
      <c r="P187" s="205">
        <f t="shared" si="16"/>
        <v>0</v>
      </c>
      <c r="Q187" s="205">
        <v>0</v>
      </c>
      <c r="R187" s="205">
        <f t="shared" si="17"/>
        <v>0</v>
      </c>
      <c r="S187" s="205">
        <v>0</v>
      </c>
      <c r="T187" s="206">
        <f t="shared" si="18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7" t="s">
        <v>128</v>
      </c>
      <c r="AT187" s="207" t="s">
        <v>124</v>
      </c>
      <c r="AU187" s="207" t="s">
        <v>84</v>
      </c>
      <c r="AY187" s="16" t="s">
        <v>121</v>
      </c>
      <c r="BE187" s="208">
        <f t="shared" si="19"/>
        <v>0</v>
      </c>
      <c r="BF187" s="208">
        <f t="shared" si="20"/>
        <v>0</v>
      </c>
      <c r="BG187" s="208">
        <f t="shared" si="21"/>
        <v>0</v>
      </c>
      <c r="BH187" s="208">
        <f t="shared" si="22"/>
        <v>0</v>
      </c>
      <c r="BI187" s="208">
        <f t="shared" si="23"/>
        <v>0</v>
      </c>
      <c r="BJ187" s="16" t="s">
        <v>82</v>
      </c>
      <c r="BK187" s="208">
        <f t="shared" si="24"/>
        <v>0</v>
      </c>
      <c r="BL187" s="16" t="s">
        <v>128</v>
      </c>
      <c r="BM187" s="207" t="s">
        <v>324</v>
      </c>
    </row>
    <row r="188" spans="1:65" s="2" customFormat="1" ht="16.5" customHeight="1">
      <c r="A188" s="33"/>
      <c r="B188" s="34"/>
      <c r="C188" s="213" t="s">
        <v>325</v>
      </c>
      <c r="D188" s="213" t="s">
        <v>169</v>
      </c>
      <c r="E188" s="214" t="s">
        <v>326</v>
      </c>
      <c r="F188" s="215" t="s">
        <v>327</v>
      </c>
      <c r="G188" s="216" t="s">
        <v>127</v>
      </c>
      <c r="H188" s="217">
        <v>6</v>
      </c>
      <c r="I188" s="218"/>
      <c r="J188" s="219">
        <f t="shared" si="15"/>
        <v>0</v>
      </c>
      <c r="K188" s="220"/>
      <c r="L188" s="221"/>
      <c r="M188" s="222" t="s">
        <v>1</v>
      </c>
      <c r="N188" s="223" t="s">
        <v>42</v>
      </c>
      <c r="O188" s="70"/>
      <c r="P188" s="205">
        <f t="shared" si="16"/>
        <v>0</v>
      </c>
      <c r="Q188" s="205">
        <v>0</v>
      </c>
      <c r="R188" s="205">
        <f t="shared" si="17"/>
        <v>0</v>
      </c>
      <c r="S188" s="205">
        <v>0</v>
      </c>
      <c r="T188" s="206">
        <f t="shared" si="18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07" t="s">
        <v>156</v>
      </c>
      <c r="AT188" s="207" t="s">
        <v>169</v>
      </c>
      <c r="AU188" s="207" t="s">
        <v>84</v>
      </c>
      <c r="AY188" s="16" t="s">
        <v>121</v>
      </c>
      <c r="BE188" s="208">
        <f t="shared" si="19"/>
        <v>0</v>
      </c>
      <c r="BF188" s="208">
        <f t="shared" si="20"/>
        <v>0</v>
      </c>
      <c r="BG188" s="208">
        <f t="shared" si="21"/>
        <v>0</v>
      </c>
      <c r="BH188" s="208">
        <f t="shared" si="22"/>
        <v>0</v>
      </c>
      <c r="BI188" s="208">
        <f t="shared" si="23"/>
        <v>0</v>
      </c>
      <c r="BJ188" s="16" t="s">
        <v>82</v>
      </c>
      <c r="BK188" s="208">
        <f t="shared" si="24"/>
        <v>0</v>
      </c>
      <c r="BL188" s="16" t="s">
        <v>128</v>
      </c>
      <c r="BM188" s="207" t="s">
        <v>328</v>
      </c>
    </row>
    <row r="189" spans="1:65" s="2" customFormat="1" ht="21.75" customHeight="1">
      <c r="A189" s="33"/>
      <c r="B189" s="34"/>
      <c r="C189" s="195" t="s">
        <v>329</v>
      </c>
      <c r="D189" s="195" t="s">
        <v>124</v>
      </c>
      <c r="E189" s="196" t="s">
        <v>330</v>
      </c>
      <c r="F189" s="197" t="s">
        <v>331</v>
      </c>
      <c r="G189" s="198" t="s">
        <v>127</v>
      </c>
      <c r="H189" s="199">
        <v>6</v>
      </c>
      <c r="I189" s="200"/>
      <c r="J189" s="201">
        <f t="shared" si="15"/>
        <v>0</v>
      </c>
      <c r="K189" s="202"/>
      <c r="L189" s="38"/>
      <c r="M189" s="203" t="s">
        <v>1</v>
      </c>
      <c r="N189" s="204" t="s">
        <v>42</v>
      </c>
      <c r="O189" s="70"/>
      <c r="P189" s="205">
        <f t="shared" si="16"/>
        <v>0</v>
      </c>
      <c r="Q189" s="205">
        <v>0</v>
      </c>
      <c r="R189" s="205">
        <f t="shared" si="17"/>
        <v>0</v>
      </c>
      <c r="S189" s="205">
        <v>0</v>
      </c>
      <c r="T189" s="206">
        <f t="shared" si="18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7" t="s">
        <v>128</v>
      </c>
      <c r="AT189" s="207" t="s">
        <v>124</v>
      </c>
      <c r="AU189" s="207" t="s">
        <v>84</v>
      </c>
      <c r="AY189" s="16" t="s">
        <v>121</v>
      </c>
      <c r="BE189" s="208">
        <f t="shared" si="19"/>
        <v>0</v>
      </c>
      <c r="BF189" s="208">
        <f t="shared" si="20"/>
        <v>0</v>
      </c>
      <c r="BG189" s="208">
        <f t="shared" si="21"/>
        <v>0</v>
      </c>
      <c r="BH189" s="208">
        <f t="shared" si="22"/>
        <v>0</v>
      </c>
      <c r="BI189" s="208">
        <f t="shared" si="23"/>
        <v>0</v>
      </c>
      <c r="BJ189" s="16" t="s">
        <v>82</v>
      </c>
      <c r="BK189" s="208">
        <f t="shared" si="24"/>
        <v>0</v>
      </c>
      <c r="BL189" s="16" t="s">
        <v>128</v>
      </c>
      <c r="BM189" s="207" t="s">
        <v>332</v>
      </c>
    </row>
    <row r="190" spans="1:65" s="2" customFormat="1" ht="16.5" customHeight="1">
      <c r="A190" s="33"/>
      <c r="B190" s="34"/>
      <c r="C190" s="213" t="s">
        <v>333</v>
      </c>
      <c r="D190" s="213" t="s">
        <v>169</v>
      </c>
      <c r="E190" s="214" t="s">
        <v>334</v>
      </c>
      <c r="F190" s="215" t="s">
        <v>335</v>
      </c>
      <c r="G190" s="216" t="s">
        <v>127</v>
      </c>
      <c r="H190" s="217">
        <v>8</v>
      </c>
      <c r="I190" s="218"/>
      <c r="J190" s="219">
        <f t="shared" si="15"/>
        <v>0</v>
      </c>
      <c r="K190" s="220"/>
      <c r="L190" s="221"/>
      <c r="M190" s="222" t="s">
        <v>1</v>
      </c>
      <c r="N190" s="223" t="s">
        <v>42</v>
      </c>
      <c r="O190" s="70"/>
      <c r="P190" s="205">
        <f t="shared" si="16"/>
        <v>0</v>
      </c>
      <c r="Q190" s="205">
        <v>0</v>
      </c>
      <c r="R190" s="205">
        <f t="shared" si="17"/>
        <v>0</v>
      </c>
      <c r="S190" s="205">
        <v>0</v>
      </c>
      <c r="T190" s="206">
        <f t="shared" si="18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7" t="s">
        <v>156</v>
      </c>
      <c r="AT190" s="207" t="s">
        <v>169</v>
      </c>
      <c r="AU190" s="207" t="s">
        <v>84</v>
      </c>
      <c r="AY190" s="16" t="s">
        <v>121</v>
      </c>
      <c r="BE190" s="208">
        <f t="shared" si="19"/>
        <v>0</v>
      </c>
      <c r="BF190" s="208">
        <f t="shared" si="20"/>
        <v>0</v>
      </c>
      <c r="BG190" s="208">
        <f t="shared" si="21"/>
        <v>0</v>
      </c>
      <c r="BH190" s="208">
        <f t="shared" si="22"/>
        <v>0</v>
      </c>
      <c r="BI190" s="208">
        <f t="shared" si="23"/>
        <v>0</v>
      </c>
      <c r="BJ190" s="16" t="s">
        <v>82</v>
      </c>
      <c r="BK190" s="208">
        <f t="shared" si="24"/>
        <v>0</v>
      </c>
      <c r="BL190" s="16" t="s">
        <v>128</v>
      </c>
      <c r="BM190" s="207" t="s">
        <v>336</v>
      </c>
    </row>
    <row r="191" spans="1:65" s="2" customFormat="1" ht="16.5" customHeight="1">
      <c r="A191" s="33"/>
      <c r="B191" s="34"/>
      <c r="C191" s="195" t="s">
        <v>337</v>
      </c>
      <c r="D191" s="195" t="s">
        <v>124</v>
      </c>
      <c r="E191" s="196" t="s">
        <v>338</v>
      </c>
      <c r="F191" s="197" t="s">
        <v>339</v>
      </c>
      <c r="G191" s="198" t="s">
        <v>127</v>
      </c>
      <c r="H191" s="199">
        <v>8</v>
      </c>
      <c r="I191" s="200"/>
      <c r="J191" s="201">
        <f t="shared" si="15"/>
        <v>0</v>
      </c>
      <c r="K191" s="202"/>
      <c r="L191" s="38"/>
      <c r="M191" s="203" t="s">
        <v>1</v>
      </c>
      <c r="N191" s="204" t="s">
        <v>42</v>
      </c>
      <c r="O191" s="70"/>
      <c r="P191" s="205">
        <f t="shared" si="16"/>
        <v>0</v>
      </c>
      <c r="Q191" s="205">
        <v>0</v>
      </c>
      <c r="R191" s="205">
        <f t="shared" si="17"/>
        <v>0</v>
      </c>
      <c r="S191" s="205">
        <v>0</v>
      </c>
      <c r="T191" s="206">
        <f t="shared" si="18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7" t="s">
        <v>128</v>
      </c>
      <c r="AT191" s="207" t="s">
        <v>124</v>
      </c>
      <c r="AU191" s="207" t="s">
        <v>84</v>
      </c>
      <c r="AY191" s="16" t="s">
        <v>121</v>
      </c>
      <c r="BE191" s="208">
        <f t="shared" si="19"/>
        <v>0</v>
      </c>
      <c r="BF191" s="208">
        <f t="shared" si="20"/>
        <v>0</v>
      </c>
      <c r="BG191" s="208">
        <f t="shared" si="21"/>
        <v>0</v>
      </c>
      <c r="BH191" s="208">
        <f t="shared" si="22"/>
        <v>0</v>
      </c>
      <c r="BI191" s="208">
        <f t="shared" si="23"/>
        <v>0</v>
      </c>
      <c r="BJ191" s="16" t="s">
        <v>82</v>
      </c>
      <c r="BK191" s="208">
        <f t="shared" si="24"/>
        <v>0</v>
      </c>
      <c r="BL191" s="16" t="s">
        <v>128</v>
      </c>
      <c r="BM191" s="207" t="s">
        <v>340</v>
      </c>
    </row>
    <row r="192" spans="1:65" s="2" customFormat="1" ht="24.15" customHeight="1">
      <c r="A192" s="33"/>
      <c r="B192" s="34"/>
      <c r="C192" s="213" t="s">
        <v>341</v>
      </c>
      <c r="D192" s="213" t="s">
        <v>169</v>
      </c>
      <c r="E192" s="214" t="s">
        <v>342</v>
      </c>
      <c r="F192" s="215" t="s">
        <v>343</v>
      </c>
      <c r="G192" s="216" t="s">
        <v>127</v>
      </c>
      <c r="H192" s="217">
        <v>2</v>
      </c>
      <c r="I192" s="218"/>
      <c r="J192" s="219">
        <f t="shared" si="15"/>
        <v>0</v>
      </c>
      <c r="K192" s="220"/>
      <c r="L192" s="221"/>
      <c r="M192" s="222" t="s">
        <v>1</v>
      </c>
      <c r="N192" s="223" t="s">
        <v>42</v>
      </c>
      <c r="O192" s="70"/>
      <c r="P192" s="205">
        <f t="shared" si="16"/>
        <v>0</v>
      </c>
      <c r="Q192" s="205">
        <v>0</v>
      </c>
      <c r="R192" s="205">
        <f t="shared" si="17"/>
        <v>0</v>
      </c>
      <c r="S192" s="205">
        <v>0</v>
      </c>
      <c r="T192" s="206">
        <f t="shared" si="18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7" t="s">
        <v>156</v>
      </c>
      <c r="AT192" s="207" t="s">
        <v>169</v>
      </c>
      <c r="AU192" s="207" t="s">
        <v>84</v>
      </c>
      <c r="AY192" s="16" t="s">
        <v>121</v>
      </c>
      <c r="BE192" s="208">
        <f t="shared" si="19"/>
        <v>0</v>
      </c>
      <c r="BF192" s="208">
        <f t="shared" si="20"/>
        <v>0</v>
      </c>
      <c r="BG192" s="208">
        <f t="shared" si="21"/>
        <v>0</v>
      </c>
      <c r="BH192" s="208">
        <f t="shared" si="22"/>
        <v>0</v>
      </c>
      <c r="BI192" s="208">
        <f t="shared" si="23"/>
        <v>0</v>
      </c>
      <c r="BJ192" s="16" t="s">
        <v>82</v>
      </c>
      <c r="BK192" s="208">
        <f t="shared" si="24"/>
        <v>0</v>
      </c>
      <c r="BL192" s="16" t="s">
        <v>128</v>
      </c>
      <c r="BM192" s="207" t="s">
        <v>344</v>
      </c>
    </row>
    <row r="193" spans="1:65" s="2" customFormat="1" ht="21.75" customHeight="1">
      <c r="A193" s="33"/>
      <c r="B193" s="34"/>
      <c r="C193" s="195" t="s">
        <v>345</v>
      </c>
      <c r="D193" s="195" t="s">
        <v>124</v>
      </c>
      <c r="E193" s="196" t="s">
        <v>346</v>
      </c>
      <c r="F193" s="197" t="s">
        <v>347</v>
      </c>
      <c r="G193" s="198" t="s">
        <v>127</v>
      </c>
      <c r="H193" s="199">
        <v>2</v>
      </c>
      <c r="I193" s="200"/>
      <c r="J193" s="201">
        <f t="shared" si="15"/>
        <v>0</v>
      </c>
      <c r="K193" s="202"/>
      <c r="L193" s="38"/>
      <c r="M193" s="203" t="s">
        <v>1</v>
      </c>
      <c r="N193" s="204" t="s">
        <v>42</v>
      </c>
      <c r="O193" s="70"/>
      <c r="P193" s="205">
        <f t="shared" si="16"/>
        <v>0</v>
      </c>
      <c r="Q193" s="205">
        <v>0</v>
      </c>
      <c r="R193" s="205">
        <f t="shared" si="17"/>
        <v>0</v>
      </c>
      <c r="S193" s="205">
        <v>0</v>
      </c>
      <c r="T193" s="206">
        <f t="shared" si="18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7" t="s">
        <v>128</v>
      </c>
      <c r="AT193" s="207" t="s">
        <v>124</v>
      </c>
      <c r="AU193" s="207" t="s">
        <v>84</v>
      </c>
      <c r="AY193" s="16" t="s">
        <v>121</v>
      </c>
      <c r="BE193" s="208">
        <f t="shared" si="19"/>
        <v>0</v>
      </c>
      <c r="BF193" s="208">
        <f t="shared" si="20"/>
        <v>0</v>
      </c>
      <c r="BG193" s="208">
        <f t="shared" si="21"/>
        <v>0</v>
      </c>
      <c r="BH193" s="208">
        <f t="shared" si="22"/>
        <v>0</v>
      </c>
      <c r="BI193" s="208">
        <f t="shared" si="23"/>
        <v>0</v>
      </c>
      <c r="BJ193" s="16" t="s">
        <v>82</v>
      </c>
      <c r="BK193" s="208">
        <f t="shared" si="24"/>
        <v>0</v>
      </c>
      <c r="BL193" s="16" t="s">
        <v>128</v>
      </c>
      <c r="BM193" s="207" t="s">
        <v>348</v>
      </c>
    </row>
    <row r="194" spans="1:65" s="2" customFormat="1" ht="21.75" customHeight="1">
      <c r="A194" s="33"/>
      <c r="B194" s="34"/>
      <c r="C194" s="213" t="s">
        <v>349</v>
      </c>
      <c r="D194" s="213" t="s">
        <v>169</v>
      </c>
      <c r="E194" s="214" t="s">
        <v>350</v>
      </c>
      <c r="F194" s="215" t="s">
        <v>351</v>
      </c>
      <c r="G194" s="216" t="s">
        <v>127</v>
      </c>
      <c r="H194" s="217">
        <v>1</v>
      </c>
      <c r="I194" s="218"/>
      <c r="J194" s="219">
        <f t="shared" si="15"/>
        <v>0</v>
      </c>
      <c r="K194" s="220"/>
      <c r="L194" s="221"/>
      <c r="M194" s="222" t="s">
        <v>1</v>
      </c>
      <c r="N194" s="223" t="s">
        <v>42</v>
      </c>
      <c r="O194" s="70"/>
      <c r="P194" s="205">
        <f t="shared" si="16"/>
        <v>0</v>
      </c>
      <c r="Q194" s="205">
        <v>0</v>
      </c>
      <c r="R194" s="205">
        <f t="shared" si="17"/>
        <v>0</v>
      </c>
      <c r="S194" s="205">
        <v>0</v>
      </c>
      <c r="T194" s="206">
        <f t="shared" si="18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7" t="s">
        <v>156</v>
      </c>
      <c r="AT194" s="207" t="s">
        <v>169</v>
      </c>
      <c r="AU194" s="207" t="s">
        <v>84</v>
      </c>
      <c r="AY194" s="16" t="s">
        <v>121</v>
      </c>
      <c r="BE194" s="208">
        <f t="shared" si="19"/>
        <v>0</v>
      </c>
      <c r="BF194" s="208">
        <f t="shared" si="20"/>
        <v>0</v>
      </c>
      <c r="BG194" s="208">
        <f t="shared" si="21"/>
        <v>0</v>
      </c>
      <c r="BH194" s="208">
        <f t="shared" si="22"/>
        <v>0</v>
      </c>
      <c r="BI194" s="208">
        <f t="shared" si="23"/>
        <v>0</v>
      </c>
      <c r="BJ194" s="16" t="s">
        <v>82</v>
      </c>
      <c r="BK194" s="208">
        <f t="shared" si="24"/>
        <v>0</v>
      </c>
      <c r="BL194" s="16" t="s">
        <v>128</v>
      </c>
      <c r="BM194" s="207" t="s">
        <v>352</v>
      </c>
    </row>
    <row r="195" spans="1:65" s="2" customFormat="1" ht="16.5" customHeight="1">
      <c r="A195" s="33"/>
      <c r="B195" s="34"/>
      <c r="C195" s="213" t="s">
        <v>353</v>
      </c>
      <c r="D195" s="213" t="s">
        <v>169</v>
      </c>
      <c r="E195" s="214" t="s">
        <v>354</v>
      </c>
      <c r="F195" s="215" t="s">
        <v>355</v>
      </c>
      <c r="G195" s="216" t="s">
        <v>127</v>
      </c>
      <c r="H195" s="217">
        <v>2</v>
      </c>
      <c r="I195" s="218"/>
      <c r="J195" s="219">
        <f t="shared" si="15"/>
        <v>0</v>
      </c>
      <c r="K195" s="220"/>
      <c r="L195" s="221"/>
      <c r="M195" s="222" t="s">
        <v>1</v>
      </c>
      <c r="N195" s="223" t="s">
        <v>42</v>
      </c>
      <c r="O195" s="70"/>
      <c r="P195" s="205">
        <f t="shared" si="16"/>
        <v>0</v>
      </c>
      <c r="Q195" s="205">
        <v>0</v>
      </c>
      <c r="R195" s="205">
        <f t="shared" si="17"/>
        <v>0</v>
      </c>
      <c r="S195" s="205">
        <v>0</v>
      </c>
      <c r="T195" s="206">
        <f t="shared" si="18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07" t="s">
        <v>156</v>
      </c>
      <c r="AT195" s="207" t="s">
        <v>169</v>
      </c>
      <c r="AU195" s="207" t="s">
        <v>84</v>
      </c>
      <c r="AY195" s="16" t="s">
        <v>121</v>
      </c>
      <c r="BE195" s="208">
        <f t="shared" si="19"/>
        <v>0</v>
      </c>
      <c r="BF195" s="208">
        <f t="shared" si="20"/>
        <v>0</v>
      </c>
      <c r="BG195" s="208">
        <f t="shared" si="21"/>
        <v>0</v>
      </c>
      <c r="BH195" s="208">
        <f t="shared" si="22"/>
        <v>0</v>
      </c>
      <c r="BI195" s="208">
        <f t="shared" si="23"/>
        <v>0</v>
      </c>
      <c r="BJ195" s="16" t="s">
        <v>82</v>
      </c>
      <c r="BK195" s="208">
        <f t="shared" si="24"/>
        <v>0</v>
      </c>
      <c r="BL195" s="16" t="s">
        <v>128</v>
      </c>
      <c r="BM195" s="207" t="s">
        <v>356</v>
      </c>
    </row>
    <row r="196" spans="1:65" s="2" customFormat="1" ht="16.5" customHeight="1">
      <c r="A196" s="33"/>
      <c r="B196" s="34"/>
      <c r="C196" s="195" t="s">
        <v>357</v>
      </c>
      <c r="D196" s="195" t="s">
        <v>124</v>
      </c>
      <c r="E196" s="196" t="s">
        <v>358</v>
      </c>
      <c r="F196" s="197" t="s">
        <v>359</v>
      </c>
      <c r="G196" s="198" t="s">
        <v>127</v>
      </c>
      <c r="H196" s="199">
        <v>3</v>
      </c>
      <c r="I196" s="200"/>
      <c r="J196" s="201">
        <f t="shared" si="15"/>
        <v>0</v>
      </c>
      <c r="K196" s="202"/>
      <c r="L196" s="38"/>
      <c r="M196" s="203" t="s">
        <v>1</v>
      </c>
      <c r="N196" s="204" t="s">
        <v>42</v>
      </c>
      <c r="O196" s="70"/>
      <c r="P196" s="205">
        <f t="shared" si="16"/>
        <v>0</v>
      </c>
      <c r="Q196" s="205">
        <v>0</v>
      </c>
      <c r="R196" s="205">
        <f t="shared" si="17"/>
        <v>0</v>
      </c>
      <c r="S196" s="205">
        <v>0</v>
      </c>
      <c r="T196" s="206">
        <f t="shared" si="18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7" t="s">
        <v>128</v>
      </c>
      <c r="AT196" s="207" t="s">
        <v>124</v>
      </c>
      <c r="AU196" s="207" t="s">
        <v>84</v>
      </c>
      <c r="AY196" s="16" t="s">
        <v>121</v>
      </c>
      <c r="BE196" s="208">
        <f t="shared" si="19"/>
        <v>0</v>
      </c>
      <c r="BF196" s="208">
        <f t="shared" si="20"/>
        <v>0</v>
      </c>
      <c r="BG196" s="208">
        <f t="shared" si="21"/>
        <v>0</v>
      </c>
      <c r="BH196" s="208">
        <f t="shared" si="22"/>
        <v>0</v>
      </c>
      <c r="BI196" s="208">
        <f t="shared" si="23"/>
        <v>0</v>
      </c>
      <c r="BJ196" s="16" t="s">
        <v>82</v>
      </c>
      <c r="BK196" s="208">
        <f t="shared" si="24"/>
        <v>0</v>
      </c>
      <c r="BL196" s="16" t="s">
        <v>128</v>
      </c>
      <c r="BM196" s="207" t="s">
        <v>360</v>
      </c>
    </row>
    <row r="197" spans="1:65" s="13" customFormat="1" ht="10.199999999999999">
      <c r="B197" s="224"/>
      <c r="C197" s="225"/>
      <c r="D197" s="209" t="s">
        <v>189</v>
      </c>
      <c r="E197" s="226" t="s">
        <v>1</v>
      </c>
      <c r="F197" s="227" t="s">
        <v>361</v>
      </c>
      <c r="G197" s="225"/>
      <c r="H197" s="228">
        <v>3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AT197" s="234" t="s">
        <v>189</v>
      </c>
      <c r="AU197" s="234" t="s">
        <v>84</v>
      </c>
      <c r="AV197" s="13" t="s">
        <v>84</v>
      </c>
      <c r="AW197" s="13" t="s">
        <v>34</v>
      </c>
      <c r="AX197" s="13" t="s">
        <v>77</v>
      </c>
      <c r="AY197" s="234" t="s">
        <v>121</v>
      </c>
    </row>
    <row r="198" spans="1:65" s="14" customFormat="1" ht="10.199999999999999">
      <c r="B198" s="235"/>
      <c r="C198" s="236"/>
      <c r="D198" s="209" t="s">
        <v>189</v>
      </c>
      <c r="E198" s="237" t="s">
        <v>1</v>
      </c>
      <c r="F198" s="238" t="s">
        <v>191</v>
      </c>
      <c r="G198" s="236"/>
      <c r="H198" s="239">
        <v>3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AT198" s="245" t="s">
        <v>189</v>
      </c>
      <c r="AU198" s="245" t="s">
        <v>84</v>
      </c>
      <c r="AV198" s="14" t="s">
        <v>128</v>
      </c>
      <c r="AW198" s="14" t="s">
        <v>34</v>
      </c>
      <c r="AX198" s="14" t="s">
        <v>82</v>
      </c>
      <c r="AY198" s="245" t="s">
        <v>121</v>
      </c>
    </row>
    <row r="199" spans="1:65" s="2" customFormat="1" ht="21.75" customHeight="1">
      <c r="A199" s="33"/>
      <c r="B199" s="34"/>
      <c r="C199" s="213" t="s">
        <v>362</v>
      </c>
      <c r="D199" s="213" t="s">
        <v>169</v>
      </c>
      <c r="E199" s="214" t="s">
        <v>363</v>
      </c>
      <c r="F199" s="215" t="s">
        <v>364</v>
      </c>
      <c r="G199" s="216" t="s">
        <v>127</v>
      </c>
      <c r="H199" s="217">
        <v>3</v>
      </c>
      <c r="I199" s="218"/>
      <c r="J199" s="219">
        <f t="shared" ref="J199:J204" si="25">ROUND(I199*H199,2)</f>
        <v>0</v>
      </c>
      <c r="K199" s="220"/>
      <c r="L199" s="221"/>
      <c r="M199" s="222" t="s">
        <v>1</v>
      </c>
      <c r="N199" s="223" t="s">
        <v>42</v>
      </c>
      <c r="O199" s="70"/>
      <c r="P199" s="205">
        <f t="shared" ref="P199:P204" si="26">O199*H199</f>
        <v>0</v>
      </c>
      <c r="Q199" s="205">
        <v>0</v>
      </c>
      <c r="R199" s="205">
        <f t="shared" ref="R199:R204" si="27">Q199*H199</f>
        <v>0</v>
      </c>
      <c r="S199" s="205">
        <v>0</v>
      </c>
      <c r="T199" s="206">
        <f t="shared" ref="T199:T204" si="28"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7" t="s">
        <v>156</v>
      </c>
      <c r="AT199" s="207" t="s">
        <v>169</v>
      </c>
      <c r="AU199" s="207" t="s">
        <v>84</v>
      </c>
      <c r="AY199" s="16" t="s">
        <v>121</v>
      </c>
      <c r="BE199" s="208">
        <f t="shared" ref="BE199:BE204" si="29">IF(N199="základní",J199,0)</f>
        <v>0</v>
      </c>
      <c r="BF199" s="208">
        <f t="shared" ref="BF199:BF204" si="30">IF(N199="snížená",J199,0)</f>
        <v>0</v>
      </c>
      <c r="BG199" s="208">
        <f t="shared" ref="BG199:BG204" si="31">IF(N199="zákl. přenesená",J199,0)</f>
        <v>0</v>
      </c>
      <c r="BH199" s="208">
        <f t="shared" ref="BH199:BH204" si="32">IF(N199="sníž. přenesená",J199,0)</f>
        <v>0</v>
      </c>
      <c r="BI199" s="208">
        <f t="shared" ref="BI199:BI204" si="33">IF(N199="nulová",J199,0)</f>
        <v>0</v>
      </c>
      <c r="BJ199" s="16" t="s">
        <v>82</v>
      </c>
      <c r="BK199" s="208">
        <f t="shared" ref="BK199:BK204" si="34">ROUND(I199*H199,2)</f>
        <v>0</v>
      </c>
      <c r="BL199" s="16" t="s">
        <v>128</v>
      </c>
      <c r="BM199" s="207" t="s">
        <v>365</v>
      </c>
    </row>
    <row r="200" spans="1:65" s="2" customFormat="1" ht="16.5" customHeight="1">
      <c r="A200" s="33"/>
      <c r="B200" s="34"/>
      <c r="C200" s="195" t="s">
        <v>366</v>
      </c>
      <c r="D200" s="195" t="s">
        <v>124</v>
      </c>
      <c r="E200" s="196" t="s">
        <v>367</v>
      </c>
      <c r="F200" s="197" t="s">
        <v>368</v>
      </c>
      <c r="G200" s="198" t="s">
        <v>127</v>
      </c>
      <c r="H200" s="199">
        <v>3</v>
      </c>
      <c r="I200" s="200"/>
      <c r="J200" s="201">
        <f t="shared" si="25"/>
        <v>0</v>
      </c>
      <c r="K200" s="202"/>
      <c r="L200" s="38"/>
      <c r="M200" s="203" t="s">
        <v>1</v>
      </c>
      <c r="N200" s="204" t="s">
        <v>42</v>
      </c>
      <c r="O200" s="70"/>
      <c r="P200" s="205">
        <f t="shared" si="26"/>
        <v>0</v>
      </c>
      <c r="Q200" s="205">
        <v>0</v>
      </c>
      <c r="R200" s="205">
        <f t="shared" si="27"/>
        <v>0</v>
      </c>
      <c r="S200" s="205">
        <v>0</v>
      </c>
      <c r="T200" s="206">
        <f t="shared" si="28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7" t="s">
        <v>128</v>
      </c>
      <c r="AT200" s="207" t="s">
        <v>124</v>
      </c>
      <c r="AU200" s="207" t="s">
        <v>84</v>
      </c>
      <c r="AY200" s="16" t="s">
        <v>121</v>
      </c>
      <c r="BE200" s="208">
        <f t="shared" si="29"/>
        <v>0</v>
      </c>
      <c r="BF200" s="208">
        <f t="shared" si="30"/>
        <v>0</v>
      </c>
      <c r="BG200" s="208">
        <f t="shared" si="31"/>
        <v>0</v>
      </c>
      <c r="BH200" s="208">
        <f t="shared" si="32"/>
        <v>0</v>
      </c>
      <c r="BI200" s="208">
        <f t="shared" si="33"/>
        <v>0</v>
      </c>
      <c r="BJ200" s="16" t="s">
        <v>82</v>
      </c>
      <c r="BK200" s="208">
        <f t="shared" si="34"/>
        <v>0</v>
      </c>
      <c r="BL200" s="16" t="s">
        <v>128</v>
      </c>
      <c r="BM200" s="207" t="s">
        <v>369</v>
      </c>
    </row>
    <row r="201" spans="1:65" s="2" customFormat="1" ht="16.5" customHeight="1">
      <c r="A201" s="33"/>
      <c r="B201" s="34"/>
      <c r="C201" s="213" t="s">
        <v>370</v>
      </c>
      <c r="D201" s="213" t="s">
        <v>169</v>
      </c>
      <c r="E201" s="214" t="s">
        <v>371</v>
      </c>
      <c r="F201" s="215" t="s">
        <v>372</v>
      </c>
      <c r="G201" s="216" t="s">
        <v>127</v>
      </c>
      <c r="H201" s="217">
        <v>1</v>
      </c>
      <c r="I201" s="218"/>
      <c r="J201" s="219">
        <f t="shared" si="25"/>
        <v>0</v>
      </c>
      <c r="K201" s="220"/>
      <c r="L201" s="221"/>
      <c r="M201" s="222" t="s">
        <v>1</v>
      </c>
      <c r="N201" s="223" t="s">
        <v>42</v>
      </c>
      <c r="O201" s="70"/>
      <c r="P201" s="205">
        <f t="shared" si="26"/>
        <v>0</v>
      </c>
      <c r="Q201" s="205">
        <v>0</v>
      </c>
      <c r="R201" s="205">
        <f t="shared" si="27"/>
        <v>0</v>
      </c>
      <c r="S201" s="205">
        <v>0</v>
      </c>
      <c r="T201" s="206">
        <f t="shared" si="28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7" t="s">
        <v>156</v>
      </c>
      <c r="AT201" s="207" t="s">
        <v>169</v>
      </c>
      <c r="AU201" s="207" t="s">
        <v>84</v>
      </c>
      <c r="AY201" s="16" t="s">
        <v>121</v>
      </c>
      <c r="BE201" s="208">
        <f t="shared" si="29"/>
        <v>0</v>
      </c>
      <c r="BF201" s="208">
        <f t="shared" si="30"/>
        <v>0</v>
      </c>
      <c r="BG201" s="208">
        <f t="shared" si="31"/>
        <v>0</v>
      </c>
      <c r="BH201" s="208">
        <f t="shared" si="32"/>
        <v>0</v>
      </c>
      <c r="BI201" s="208">
        <f t="shared" si="33"/>
        <v>0</v>
      </c>
      <c r="BJ201" s="16" t="s">
        <v>82</v>
      </c>
      <c r="BK201" s="208">
        <f t="shared" si="34"/>
        <v>0</v>
      </c>
      <c r="BL201" s="16" t="s">
        <v>128</v>
      </c>
      <c r="BM201" s="207" t="s">
        <v>373</v>
      </c>
    </row>
    <row r="202" spans="1:65" s="2" customFormat="1" ht="16.5" customHeight="1">
      <c r="A202" s="33"/>
      <c r="B202" s="34"/>
      <c r="C202" s="213" t="s">
        <v>374</v>
      </c>
      <c r="D202" s="213" t="s">
        <v>169</v>
      </c>
      <c r="E202" s="214" t="s">
        <v>375</v>
      </c>
      <c r="F202" s="215" t="s">
        <v>376</v>
      </c>
      <c r="G202" s="216" t="s">
        <v>127</v>
      </c>
      <c r="H202" s="217">
        <v>1</v>
      </c>
      <c r="I202" s="218"/>
      <c r="J202" s="219">
        <f t="shared" si="25"/>
        <v>0</v>
      </c>
      <c r="K202" s="220"/>
      <c r="L202" s="221"/>
      <c r="M202" s="222" t="s">
        <v>1</v>
      </c>
      <c r="N202" s="223" t="s">
        <v>42</v>
      </c>
      <c r="O202" s="70"/>
      <c r="P202" s="205">
        <f t="shared" si="26"/>
        <v>0</v>
      </c>
      <c r="Q202" s="205">
        <v>0</v>
      </c>
      <c r="R202" s="205">
        <f t="shared" si="27"/>
        <v>0</v>
      </c>
      <c r="S202" s="205">
        <v>0</v>
      </c>
      <c r="T202" s="206">
        <f t="shared" si="28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7" t="s">
        <v>156</v>
      </c>
      <c r="AT202" s="207" t="s">
        <v>169</v>
      </c>
      <c r="AU202" s="207" t="s">
        <v>84</v>
      </c>
      <c r="AY202" s="16" t="s">
        <v>121</v>
      </c>
      <c r="BE202" s="208">
        <f t="shared" si="29"/>
        <v>0</v>
      </c>
      <c r="BF202" s="208">
        <f t="shared" si="30"/>
        <v>0</v>
      </c>
      <c r="BG202" s="208">
        <f t="shared" si="31"/>
        <v>0</v>
      </c>
      <c r="BH202" s="208">
        <f t="shared" si="32"/>
        <v>0</v>
      </c>
      <c r="BI202" s="208">
        <f t="shared" si="33"/>
        <v>0</v>
      </c>
      <c r="BJ202" s="16" t="s">
        <v>82</v>
      </c>
      <c r="BK202" s="208">
        <f t="shared" si="34"/>
        <v>0</v>
      </c>
      <c r="BL202" s="16" t="s">
        <v>128</v>
      </c>
      <c r="BM202" s="207" t="s">
        <v>377</v>
      </c>
    </row>
    <row r="203" spans="1:65" s="2" customFormat="1" ht="16.5" customHeight="1">
      <c r="A203" s="33"/>
      <c r="B203" s="34"/>
      <c r="C203" s="213" t="s">
        <v>378</v>
      </c>
      <c r="D203" s="213" t="s">
        <v>169</v>
      </c>
      <c r="E203" s="214" t="s">
        <v>379</v>
      </c>
      <c r="F203" s="215" t="s">
        <v>380</v>
      </c>
      <c r="G203" s="216" t="s">
        <v>127</v>
      </c>
      <c r="H203" s="217">
        <v>1</v>
      </c>
      <c r="I203" s="218"/>
      <c r="J203" s="219">
        <f t="shared" si="25"/>
        <v>0</v>
      </c>
      <c r="K203" s="220"/>
      <c r="L203" s="221"/>
      <c r="M203" s="222" t="s">
        <v>1</v>
      </c>
      <c r="N203" s="223" t="s">
        <v>42</v>
      </c>
      <c r="O203" s="70"/>
      <c r="P203" s="205">
        <f t="shared" si="26"/>
        <v>0</v>
      </c>
      <c r="Q203" s="205">
        <v>0</v>
      </c>
      <c r="R203" s="205">
        <f t="shared" si="27"/>
        <v>0</v>
      </c>
      <c r="S203" s="205">
        <v>0</v>
      </c>
      <c r="T203" s="206">
        <f t="shared" si="28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7" t="s">
        <v>156</v>
      </c>
      <c r="AT203" s="207" t="s">
        <v>169</v>
      </c>
      <c r="AU203" s="207" t="s">
        <v>84</v>
      </c>
      <c r="AY203" s="16" t="s">
        <v>121</v>
      </c>
      <c r="BE203" s="208">
        <f t="shared" si="29"/>
        <v>0</v>
      </c>
      <c r="BF203" s="208">
        <f t="shared" si="30"/>
        <v>0</v>
      </c>
      <c r="BG203" s="208">
        <f t="shared" si="31"/>
        <v>0</v>
      </c>
      <c r="BH203" s="208">
        <f t="shared" si="32"/>
        <v>0</v>
      </c>
      <c r="BI203" s="208">
        <f t="shared" si="33"/>
        <v>0</v>
      </c>
      <c r="BJ203" s="16" t="s">
        <v>82</v>
      </c>
      <c r="BK203" s="208">
        <f t="shared" si="34"/>
        <v>0</v>
      </c>
      <c r="BL203" s="16" t="s">
        <v>128</v>
      </c>
      <c r="BM203" s="207" t="s">
        <v>381</v>
      </c>
    </row>
    <row r="204" spans="1:65" s="2" customFormat="1" ht="16.5" customHeight="1">
      <c r="A204" s="33"/>
      <c r="B204" s="34"/>
      <c r="C204" s="195" t="s">
        <v>382</v>
      </c>
      <c r="D204" s="195" t="s">
        <v>124</v>
      </c>
      <c r="E204" s="196" t="s">
        <v>383</v>
      </c>
      <c r="F204" s="197" t="s">
        <v>384</v>
      </c>
      <c r="G204" s="198" t="s">
        <v>127</v>
      </c>
      <c r="H204" s="199">
        <v>3</v>
      </c>
      <c r="I204" s="200"/>
      <c r="J204" s="201">
        <f t="shared" si="25"/>
        <v>0</v>
      </c>
      <c r="K204" s="202"/>
      <c r="L204" s="38"/>
      <c r="M204" s="203" t="s">
        <v>1</v>
      </c>
      <c r="N204" s="204" t="s">
        <v>42</v>
      </c>
      <c r="O204" s="70"/>
      <c r="P204" s="205">
        <f t="shared" si="26"/>
        <v>0</v>
      </c>
      <c r="Q204" s="205">
        <v>0</v>
      </c>
      <c r="R204" s="205">
        <f t="shared" si="27"/>
        <v>0</v>
      </c>
      <c r="S204" s="205">
        <v>0</v>
      </c>
      <c r="T204" s="206">
        <f t="shared" si="28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7" t="s">
        <v>128</v>
      </c>
      <c r="AT204" s="207" t="s">
        <v>124</v>
      </c>
      <c r="AU204" s="207" t="s">
        <v>84</v>
      </c>
      <c r="AY204" s="16" t="s">
        <v>121</v>
      </c>
      <c r="BE204" s="208">
        <f t="shared" si="29"/>
        <v>0</v>
      </c>
      <c r="BF204" s="208">
        <f t="shared" si="30"/>
        <v>0</v>
      </c>
      <c r="BG204" s="208">
        <f t="shared" si="31"/>
        <v>0</v>
      </c>
      <c r="BH204" s="208">
        <f t="shared" si="32"/>
        <v>0</v>
      </c>
      <c r="BI204" s="208">
        <f t="shared" si="33"/>
        <v>0</v>
      </c>
      <c r="BJ204" s="16" t="s">
        <v>82</v>
      </c>
      <c r="BK204" s="208">
        <f t="shared" si="34"/>
        <v>0</v>
      </c>
      <c r="BL204" s="16" t="s">
        <v>128</v>
      </c>
      <c r="BM204" s="207" t="s">
        <v>385</v>
      </c>
    </row>
    <row r="205" spans="1:65" s="13" customFormat="1" ht="10.199999999999999">
      <c r="B205" s="224"/>
      <c r="C205" s="225"/>
      <c r="D205" s="209" t="s">
        <v>189</v>
      </c>
      <c r="E205" s="226" t="s">
        <v>1</v>
      </c>
      <c r="F205" s="227" t="s">
        <v>386</v>
      </c>
      <c r="G205" s="225"/>
      <c r="H205" s="228">
        <v>3</v>
      </c>
      <c r="I205" s="229"/>
      <c r="J205" s="225"/>
      <c r="K205" s="225"/>
      <c r="L205" s="230"/>
      <c r="M205" s="231"/>
      <c r="N205" s="232"/>
      <c r="O205" s="232"/>
      <c r="P205" s="232"/>
      <c r="Q205" s="232"/>
      <c r="R205" s="232"/>
      <c r="S205" s="232"/>
      <c r="T205" s="233"/>
      <c r="AT205" s="234" t="s">
        <v>189</v>
      </c>
      <c r="AU205" s="234" t="s">
        <v>84</v>
      </c>
      <c r="AV205" s="13" t="s">
        <v>84</v>
      </c>
      <c r="AW205" s="13" t="s">
        <v>34</v>
      </c>
      <c r="AX205" s="13" t="s">
        <v>77</v>
      </c>
      <c r="AY205" s="234" t="s">
        <v>121</v>
      </c>
    </row>
    <row r="206" spans="1:65" s="14" customFormat="1" ht="10.199999999999999">
      <c r="B206" s="235"/>
      <c r="C206" s="236"/>
      <c r="D206" s="209" t="s">
        <v>189</v>
      </c>
      <c r="E206" s="237" t="s">
        <v>1</v>
      </c>
      <c r="F206" s="238" t="s">
        <v>191</v>
      </c>
      <c r="G206" s="236"/>
      <c r="H206" s="239">
        <v>3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AT206" s="245" t="s">
        <v>189</v>
      </c>
      <c r="AU206" s="245" t="s">
        <v>84</v>
      </c>
      <c r="AV206" s="14" t="s">
        <v>128</v>
      </c>
      <c r="AW206" s="14" t="s">
        <v>34</v>
      </c>
      <c r="AX206" s="14" t="s">
        <v>82</v>
      </c>
      <c r="AY206" s="245" t="s">
        <v>121</v>
      </c>
    </row>
    <row r="207" spans="1:65" s="2" customFormat="1" ht="16.5" customHeight="1">
      <c r="A207" s="33"/>
      <c r="B207" s="34"/>
      <c r="C207" s="213" t="s">
        <v>387</v>
      </c>
      <c r="D207" s="213" t="s">
        <v>169</v>
      </c>
      <c r="E207" s="214" t="s">
        <v>388</v>
      </c>
      <c r="F207" s="215" t="s">
        <v>389</v>
      </c>
      <c r="G207" s="216" t="s">
        <v>127</v>
      </c>
      <c r="H207" s="217">
        <v>3</v>
      </c>
      <c r="I207" s="218"/>
      <c r="J207" s="219">
        <f t="shared" ref="J207:J222" si="35">ROUND(I207*H207,2)</f>
        <v>0</v>
      </c>
      <c r="K207" s="220"/>
      <c r="L207" s="221"/>
      <c r="M207" s="222" t="s">
        <v>1</v>
      </c>
      <c r="N207" s="223" t="s">
        <v>42</v>
      </c>
      <c r="O207" s="70"/>
      <c r="P207" s="205">
        <f t="shared" ref="P207:P222" si="36">O207*H207</f>
        <v>0</v>
      </c>
      <c r="Q207" s="205">
        <v>0</v>
      </c>
      <c r="R207" s="205">
        <f t="shared" ref="R207:R222" si="37">Q207*H207</f>
        <v>0</v>
      </c>
      <c r="S207" s="205">
        <v>0</v>
      </c>
      <c r="T207" s="206">
        <f t="shared" ref="T207:T222" si="38"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7" t="s">
        <v>156</v>
      </c>
      <c r="AT207" s="207" t="s">
        <v>169</v>
      </c>
      <c r="AU207" s="207" t="s">
        <v>84</v>
      </c>
      <c r="AY207" s="16" t="s">
        <v>121</v>
      </c>
      <c r="BE207" s="208">
        <f t="shared" ref="BE207:BE222" si="39">IF(N207="základní",J207,0)</f>
        <v>0</v>
      </c>
      <c r="BF207" s="208">
        <f t="shared" ref="BF207:BF222" si="40">IF(N207="snížená",J207,0)</f>
        <v>0</v>
      </c>
      <c r="BG207" s="208">
        <f t="shared" ref="BG207:BG222" si="41">IF(N207="zákl. přenesená",J207,0)</f>
        <v>0</v>
      </c>
      <c r="BH207" s="208">
        <f t="shared" ref="BH207:BH222" si="42">IF(N207="sníž. přenesená",J207,0)</f>
        <v>0</v>
      </c>
      <c r="BI207" s="208">
        <f t="shared" ref="BI207:BI222" si="43">IF(N207="nulová",J207,0)</f>
        <v>0</v>
      </c>
      <c r="BJ207" s="16" t="s">
        <v>82</v>
      </c>
      <c r="BK207" s="208">
        <f t="shared" ref="BK207:BK222" si="44">ROUND(I207*H207,2)</f>
        <v>0</v>
      </c>
      <c r="BL207" s="16" t="s">
        <v>128</v>
      </c>
      <c r="BM207" s="207" t="s">
        <v>390</v>
      </c>
    </row>
    <row r="208" spans="1:65" s="2" customFormat="1" ht="16.5" customHeight="1">
      <c r="A208" s="33"/>
      <c r="B208" s="34"/>
      <c r="C208" s="195" t="s">
        <v>391</v>
      </c>
      <c r="D208" s="195" t="s">
        <v>124</v>
      </c>
      <c r="E208" s="196" t="s">
        <v>392</v>
      </c>
      <c r="F208" s="197" t="s">
        <v>393</v>
      </c>
      <c r="G208" s="198" t="s">
        <v>127</v>
      </c>
      <c r="H208" s="199">
        <v>3</v>
      </c>
      <c r="I208" s="200"/>
      <c r="J208" s="201">
        <f t="shared" si="35"/>
        <v>0</v>
      </c>
      <c r="K208" s="202"/>
      <c r="L208" s="38"/>
      <c r="M208" s="203" t="s">
        <v>1</v>
      </c>
      <c r="N208" s="204" t="s">
        <v>42</v>
      </c>
      <c r="O208" s="70"/>
      <c r="P208" s="205">
        <f t="shared" si="36"/>
        <v>0</v>
      </c>
      <c r="Q208" s="205">
        <v>0</v>
      </c>
      <c r="R208" s="205">
        <f t="shared" si="37"/>
        <v>0</v>
      </c>
      <c r="S208" s="205">
        <v>0</v>
      </c>
      <c r="T208" s="206">
        <f t="shared" si="38"/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7" t="s">
        <v>128</v>
      </c>
      <c r="AT208" s="207" t="s">
        <v>124</v>
      </c>
      <c r="AU208" s="207" t="s">
        <v>84</v>
      </c>
      <c r="AY208" s="16" t="s">
        <v>121</v>
      </c>
      <c r="BE208" s="208">
        <f t="shared" si="39"/>
        <v>0</v>
      </c>
      <c r="BF208" s="208">
        <f t="shared" si="40"/>
        <v>0</v>
      </c>
      <c r="BG208" s="208">
        <f t="shared" si="41"/>
        <v>0</v>
      </c>
      <c r="BH208" s="208">
        <f t="shared" si="42"/>
        <v>0</v>
      </c>
      <c r="BI208" s="208">
        <f t="shared" si="43"/>
        <v>0</v>
      </c>
      <c r="BJ208" s="16" t="s">
        <v>82</v>
      </c>
      <c r="BK208" s="208">
        <f t="shared" si="44"/>
        <v>0</v>
      </c>
      <c r="BL208" s="16" t="s">
        <v>128</v>
      </c>
      <c r="BM208" s="207" t="s">
        <v>394</v>
      </c>
    </row>
    <row r="209" spans="1:65" s="2" customFormat="1" ht="24.15" customHeight="1">
      <c r="A209" s="33"/>
      <c r="B209" s="34"/>
      <c r="C209" s="213" t="s">
        <v>395</v>
      </c>
      <c r="D209" s="213" t="s">
        <v>169</v>
      </c>
      <c r="E209" s="214" t="s">
        <v>396</v>
      </c>
      <c r="F209" s="215" t="s">
        <v>397</v>
      </c>
      <c r="G209" s="216" t="s">
        <v>127</v>
      </c>
      <c r="H209" s="217">
        <v>1</v>
      </c>
      <c r="I209" s="218"/>
      <c r="J209" s="219">
        <f t="shared" si="35"/>
        <v>0</v>
      </c>
      <c r="K209" s="220"/>
      <c r="L209" s="221"/>
      <c r="M209" s="222" t="s">
        <v>1</v>
      </c>
      <c r="N209" s="223" t="s">
        <v>42</v>
      </c>
      <c r="O209" s="70"/>
      <c r="P209" s="205">
        <f t="shared" si="36"/>
        <v>0</v>
      </c>
      <c r="Q209" s="205">
        <v>0</v>
      </c>
      <c r="R209" s="205">
        <f t="shared" si="37"/>
        <v>0</v>
      </c>
      <c r="S209" s="205">
        <v>0</v>
      </c>
      <c r="T209" s="206">
        <f t="shared" si="38"/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07" t="s">
        <v>156</v>
      </c>
      <c r="AT209" s="207" t="s">
        <v>169</v>
      </c>
      <c r="AU209" s="207" t="s">
        <v>84</v>
      </c>
      <c r="AY209" s="16" t="s">
        <v>121</v>
      </c>
      <c r="BE209" s="208">
        <f t="shared" si="39"/>
        <v>0</v>
      </c>
      <c r="BF209" s="208">
        <f t="shared" si="40"/>
        <v>0</v>
      </c>
      <c r="BG209" s="208">
        <f t="shared" si="41"/>
        <v>0</v>
      </c>
      <c r="BH209" s="208">
        <f t="shared" si="42"/>
        <v>0</v>
      </c>
      <c r="BI209" s="208">
        <f t="shared" si="43"/>
        <v>0</v>
      </c>
      <c r="BJ209" s="16" t="s">
        <v>82</v>
      </c>
      <c r="BK209" s="208">
        <f t="shared" si="44"/>
        <v>0</v>
      </c>
      <c r="BL209" s="16" t="s">
        <v>128</v>
      </c>
      <c r="BM209" s="207" t="s">
        <v>398</v>
      </c>
    </row>
    <row r="210" spans="1:65" s="2" customFormat="1" ht="24.15" customHeight="1">
      <c r="A210" s="33"/>
      <c r="B210" s="34"/>
      <c r="C210" s="195" t="s">
        <v>399</v>
      </c>
      <c r="D210" s="195" t="s">
        <v>124</v>
      </c>
      <c r="E210" s="196" t="s">
        <v>400</v>
      </c>
      <c r="F210" s="197" t="s">
        <v>401</v>
      </c>
      <c r="G210" s="198" t="s">
        <v>127</v>
      </c>
      <c r="H210" s="199">
        <v>1</v>
      </c>
      <c r="I210" s="200"/>
      <c r="J210" s="201">
        <f t="shared" si="35"/>
        <v>0</v>
      </c>
      <c r="K210" s="202"/>
      <c r="L210" s="38"/>
      <c r="M210" s="203" t="s">
        <v>1</v>
      </c>
      <c r="N210" s="204" t="s">
        <v>42</v>
      </c>
      <c r="O210" s="70"/>
      <c r="P210" s="205">
        <f t="shared" si="36"/>
        <v>0</v>
      </c>
      <c r="Q210" s="205">
        <v>0</v>
      </c>
      <c r="R210" s="205">
        <f t="shared" si="37"/>
        <v>0</v>
      </c>
      <c r="S210" s="205">
        <v>0</v>
      </c>
      <c r="T210" s="206">
        <f t="shared" si="38"/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07" t="s">
        <v>128</v>
      </c>
      <c r="AT210" s="207" t="s">
        <v>124</v>
      </c>
      <c r="AU210" s="207" t="s">
        <v>84</v>
      </c>
      <c r="AY210" s="16" t="s">
        <v>121</v>
      </c>
      <c r="BE210" s="208">
        <f t="shared" si="39"/>
        <v>0</v>
      </c>
      <c r="BF210" s="208">
        <f t="shared" si="40"/>
        <v>0</v>
      </c>
      <c r="BG210" s="208">
        <f t="shared" si="41"/>
        <v>0</v>
      </c>
      <c r="BH210" s="208">
        <f t="shared" si="42"/>
        <v>0</v>
      </c>
      <c r="BI210" s="208">
        <f t="shared" si="43"/>
        <v>0</v>
      </c>
      <c r="BJ210" s="16" t="s">
        <v>82</v>
      </c>
      <c r="BK210" s="208">
        <f t="shared" si="44"/>
        <v>0</v>
      </c>
      <c r="BL210" s="16" t="s">
        <v>128</v>
      </c>
      <c r="BM210" s="207" t="s">
        <v>402</v>
      </c>
    </row>
    <row r="211" spans="1:65" s="2" customFormat="1" ht="16.5" customHeight="1">
      <c r="A211" s="33"/>
      <c r="B211" s="34"/>
      <c r="C211" s="213" t="s">
        <v>403</v>
      </c>
      <c r="D211" s="213" t="s">
        <v>169</v>
      </c>
      <c r="E211" s="214" t="s">
        <v>404</v>
      </c>
      <c r="F211" s="215" t="s">
        <v>405</v>
      </c>
      <c r="G211" s="216" t="s">
        <v>127</v>
      </c>
      <c r="H211" s="217">
        <v>2</v>
      </c>
      <c r="I211" s="218"/>
      <c r="J211" s="219">
        <f t="shared" si="35"/>
        <v>0</v>
      </c>
      <c r="K211" s="220"/>
      <c r="L211" s="221"/>
      <c r="M211" s="222" t="s">
        <v>1</v>
      </c>
      <c r="N211" s="223" t="s">
        <v>42</v>
      </c>
      <c r="O211" s="70"/>
      <c r="P211" s="205">
        <f t="shared" si="36"/>
        <v>0</v>
      </c>
      <c r="Q211" s="205">
        <v>0</v>
      </c>
      <c r="R211" s="205">
        <f t="shared" si="37"/>
        <v>0</v>
      </c>
      <c r="S211" s="205">
        <v>0</v>
      </c>
      <c r="T211" s="206">
        <f t="shared" si="38"/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07" t="s">
        <v>156</v>
      </c>
      <c r="AT211" s="207" t="s">
        <v>169</v>
      </c>
      <c r="AU211" s="207" t="s">
        <v>84</v>
      </c>
      <c r="AY211" s="16" t="s">
        <v>121</v>
      </c>
      <c r="BE211" s="208">
        <f t="shared" si="39"/>
        <v>0</v>
      </c>
      <c r="BF211" s="208">
        <f t="shared" si="40"/>
        <v>0</v>
      </c>
      <c r="BG211" s="208">
        <f t="shared" si="41"/>
        <v>0</v>
      </c>
      <c r="BH211" s="208">
        <f t="shared" si="42"/>
        <v>0</v>
      </c>
      <c r="BI211" s="208">
        <f t="shared" si="43"/>
        <v>0</v>
      </c>
      <c r="BJ211" s="16" t="s">
        <v>82</v>
      </c>
      <c r="BK211" s="208">
        <f t="shared" si="44"/>
        <v>0</v>
      </c>
      <c r="BL211" s="16" t="s">
        <v>128</v>
      </c>
      <c r="BM211" s="207" t="s">
        <v>406</v>
      </c>
    </row>
    <row r="212" spans="1:65" s="2" customFormat="1" ht="16.5" customHeight="1">
      <c r="A212" s="33"/>
      <c r="B212" s="34"/>
      <c r="C212" s="195" t="s">
        <v>407</v>
      </c>
      <c r="D212" s="195" t="s">
        <v>124</v>
      </c>
      <c r="E212" s="196" t="s">
        <v>408</v>
      </c>
      <c r="F212" s="197" t="s">
        <v>409</v>
      </c>
      <c r="G212" s="198" t="s">
        <v>127</v>
      </c>
      <c r="H212" s="199">
        <v>2</v>
      </c>
      <c r="I212" s="200"/>
      <c r="J212" s="201">
        <f t="shared" si="35"/>
        <v>0</v>
      </c>
      <c r="K212" s="202"/>
      <c r="L212" s="38"/>
      <c r="M212" s="203" t="s">
        <v>1</v>
      </c>
      <c r="N212" s="204" t="s">
        <v>42</v>
      </c>
      <c r="O212" s="70"/>
      <c r="P212" s="205">
        <f t="shared" si="36"/>
        <v>0</v>
      </c>
      <c r="Q212" s="205">
        <v>0</v>
      </c>
      <c r="R212" s="205">
        <f t="shared" si="37"/>
        <v>0</v>
      </c>
      <c r="S212" s="205">
        <v>0</v>
      </c>
      <c r="T212" s="206">
        <f t="shared" si="38"/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7" t="s">
        <v>128</v>
      </c>
      <c r="AT212" s="207" t="s">
        <v>124</v>
      </c>
      <c r="AU212" s="207" t="s">
        <v>84</v>
      </c>
      <c r="AY212" s="16" t="s">
        <v>121</v>
      </c>
      <c r="BE212" s="208">
        <f t="shared" si="39"/>
        <v>0</v>
      </c>
      <c r="BF212" s="208">
        <f t="shared" si="40"/>
        <v>0</v>
      </c>
      <c r="BG212" s="208">
        <f t="shared" si="41"/>
        <v>0</v>
      </c>
      <c r="BH212" s="208">
        <f t="shared" si="42"/>
        <v>0</v>
      </c>
      <c r="BI212" s="208">
        <f t="shared" si="43"/>
        <v>0</v>
      </c>
      <c r="BJ212" s="16" t="s">
        <v>82</v>
      </c>
      <c r="BK212" s="208">
        <f t="shared" si="44"/>
        <v>0</v>
      </c>
      <c r="BL212" s="16" t="s">
        <v>128</v>
      </c>
      <c r="BM212" s="207" t="s">
        <v>410</v>
      </c>
    </row>
    <row r="213" spans="1:65" s="2" customFormat="1" ht="21.75" customHeight="1">
      <c r="A213" s="33"/>
      <c r="B213" s="34"/>
      <c r="C213" s="213" t="s">
        <v>411</v>
      </c>
      <c r="D213" s="213" t="s">
        <v>169</v>
      </c>
      <c r="E213" s="214" t="s">
        <v>412</v>
      </c>
      <c r="F213" s="215" t="s">
        <v>413</v>
      </c>
      <c r="G213" s="216" t="s">
        <v>127</v>
      </c>
      <c r="H213" s="217">
        <v>2</v>
      </c>
      <c r="I213" s="218"/>
      <c r="J213" s="219">
        <f t="shared" si="35"/>
        <v>0</v>
      </c>
      <c r="K213" s="220"/>
      <c r="L213" s="221"/>
      <c r="M213" s="222" t="s">
        <v>1</v>
      </c>
      <c r="N213" s="223" t="s">
        <v>42</v>
      </c>
      <c r="O213" s="70"/>
      <c r="P213" s="205">
        <f t="shared" si="36"/>
        <v>0</v>
      </c>
      <c r="Q213" s="205">
        <v>0</v>
      </c>
      <c r="R213" s="205">
        <f t="shared" si="37"/>
        <v>0</v>
      </c>
      <c r="S213" s="205">
        <v>0</v>
      </c>
      <c r="T213" s="206">
        <f t="shared" si="38"/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07" t="s">
        <v>156</v>
      </c>
      <c r="AT213" s="207" t="s">
        <v>169</v>
      </c>
      <c r="AU213" s="207" t="s">
        <v>84</v>
      </c>
      <c r="AY213" s="16" t="s">
        <v>121</v>
      </c>
      <c r="BE213" s="208">
        <f t="shared" si="39"/>
        <v>0</v>
      </c>
      <c r="BF213" s="208">
        <f t="shared" si="40"/>
        <v>0</v>
      </c>
      <c r="BG213" s="208">
        <f t="shared" si="41"/>
        <v>0</v>
      </c>
      <c r="BH213" s="208">
        <f t="shared" si="42"/>
        <v>0</v>
      </c>
      <c r="BI213" s="208">
        <f t="shared" si="43"/>
        <v>0</v>
      </c>
      <c r="BJ213" s="16" t="s">
        <v>82</v>
      </c>
      <c r="BK213" s="208">
        <f t="shared" si="44"/>
        <v>0</v>
      </c>
      <c r="BL213" s="16" t="s">
        <v>128</v>
      </c>
      <c r="BM213" s="207" t="s">
        <v>414</v>
      </c>
    </row>
    <row r="214" spans="1:65" s="2" customFormat="1" ht="24.15" customHeight="1">
      <c r="A214" s="33"/>
      <c r="B214" s="34"/>
      <c r="C214" s="195" t="s">
        <v>415</v>
      </c>
      <c r="D214" s="195" t="s">
        <v>124</v>
      </c>
      <c r="E214" s="196" t="s">
        <v>416</v>
      </c>
      <c r="F214" s="197" t="s">
        <v>417</v>
      </c>
      <c r="G214" s="198" t="s">
        <v>127</v>
      </c>
      <c r="H214" s="199">
        <v>2</v>
      </c>
      <c r="I214" s="200"/>
      <c r="J214" s="201">
        <f t="shared" si="35"/>
        <v>0</v>
      </c>
      <c r="K214" s="202"/>
      <c r="L214" s="38"/>
      <c r="M214" s="203" t="s">
        <v>1</v>
      </c>
      <c r="N214" s="204" t="s">
        <v>42</v>
      </c>
      <c r="O214" s="70"/>
      <c r="P214" s="205">
        <f t="shared" si="36"/>
        <v>0</v>
      </c>
      <c r="Q214" s="205">
        <v>0</v>
      </c>
      <c r="R214" s="205">
        <f t="shared" si="37"/>
        <v>0</v>
      </c>
      <c r="S214" s="205">
        <v>0</v>
      </c>
      <c r="T214" s="206">
        <f t="shared" si="38"/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07" t="s">
        <v>128</v>
      </c>
      <c r="AT214" s="207" t="s">
        <v>124</v>
      </c>
      <c r="AU214" s="207" t="s">
        <v>84</v>
      </c>
      <c r="AY214" s="16" t="s">
        <v>121</v>
      </c>
      <c r="BE214" s="208">
        <f t="shared" si="39"/>
        <v>0</v>
      </c>
      <c r="BF214" s="208">
        <f t="shared" si="40"/>
        <v>0</v>
      </c>
      <c r="BG214" s="208">
        <f t="shared" si="41"/>
        <v>0</v>
      </c>
      <c r="BH214" s="208">
        <f t="shared" si="42"/>
        <v>0</v>
      </c>
      <c r="BI214" s="208">
        <f t="shared" si="43"/>
        <v>0</v>
      </c>
      <c r="BJ214" s="16" t="s">
        <v>82</v>
      </c>
      <c r="BK214" s="208">
        <f t="shared" si="44"/>
        <v>0</v>
      </c>
      <c r="BL214" s="16" t="s">
        <v>128</v>
      </c>
      <c r="BM214" s="207" t="s">
        <v>418</v>
      </c>
    </row>
    <row r="215" spans="1:65" s="2" customFormat="1" ht="21.75" customHeight="1">
      <c r="A215" s="33"/>
      <c r="B215" s="34"/>
      <c r="C215" s="213" t="s">
        <v>419</v>
      </c>
      <c r="D215" s="213" t="s">
        <v>169</v>
      </c>
      <c r="E215" s="214" t="s">
        <v>420</v>
      </c>
      <c r="F215" s="215" t="s">
        <v>421</v>
      </c>
      <c r="G215" s="216" t="s">
        <v>127</v>
      </c>
      <c r="H215" s="217">
        <v>1</v>
      </c>
      <c r="I215" s="218"/>
      <c r="J215" s="219">
        <f t="shared" si="35"/>
        <v>0</v>
      </c>
      <c r="K215" s="220"/>
      <c r="L215" s="221"/>
      <c r="M215" s="222" t="s">
        <v>1</v>
      </c>
      <c r="N215" s="223" t="s">
        <v>42</v>
      </c>
      <c r="O215" s="70"/>
      <c r="P215" s="205">
        <f t="shared" si="36"/>
        <v>0</v>
      </c>
      <c r="Q215" s="205">
        <v>0</v>
      </c>
      <c r="R215" s="205">
        <f t="shared" si="37"/>
        <v>0</v>
      </c>
      <c r="S215" s="205">
        <v>0</v>
      </c>
      <c r="T215" s="206">
        <f t="shared" si="38"/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07" t="s">
        <v>156</v>
      </c>
      <c r="AT215" s="207" t="s">
        <v>169</v>
      </c>
      <c r="AU215" s="207" t="s">
        <v>84</v>
      </c>
      <c r="AY215" s="16" t="s">
        <v>121</v>
      </c>
      <c r="BE215" s="208">
        <f t="shared" si="39"/>
        <v>0</v>
      </c>
      <c r="BF215" s="208">
        <f t="shared" si="40"/>
        <v>0</v>
      </c>
      <c r="BG215" s="208">
        <f t="shared" si="41"/>
        <v>0</v>
      </c>
      <c r="BH215" s="208">
        <f t="shared" si="42"/>
        <v>0</v>
      </c>
      <c r="BI215" s="208">
        <f t="shared" si="43"/>
        <v>0</v>
      </c>
      <c r="BJ215" s="16" t="s">
        <v>82</v>
      </c>
      <c r="BK215" s="208">
        <f t="shared" si="44"/>
        <v>0</v>
      </c>
      <c r="BL215" s="16" t="s">
        <v>128</v>
      </c>
      <c r="BM215" s="207" t="s">
        <v>422</v>
      </c>
    </row>
    <row r="216" spans="1:65" s="2" customFormat="1" ht="24.15" customHeight="1">
      <c r="A216" s="33"/>
      <c r="B216" s="34"/>
      <c r="C216" s="195" t="s">
        <v>423</v>
      </c>
      <c r="D216" s="195" t="s">
        <v>124</v>
      </c>
      <c r="E216" s="196" t="s">
        <v>424</v>
      </c>
      <c r="F216" s="197" t="s">
        <v>425</v>
      </c>
      <c r="G216" s="198" t="s">
        <v>127</v>
      </c>
      <c r="H216" s="199">
        <v>1</v>
      </c>
      <c r="I216" s="200"/>
      <c r="J216" s="201">
        <f t="shared" si="35"/>
        <v>0</v>
      </c>
      <c r="K216" s="202"/>
      <c r="L216" s="38"/>
      <c r="M216" s="203" t="s">
        <v>1</v>
      </c>
      <c r="N216" s="204" t="s">
        <v>42</v>
      </c>
      <c r="O216" s="70"/>
      <c r="P216" s="205">
        <f t="shared" si="36"/>
        <v>0</v>
      </c>
      <c r="Q216" s="205">
        <v>0</v>
      </c>
      <c r="R216" s="205">
        <f t="shared" si="37"/>
        <v>0</v>
      </c>
      <c r="S216" s="205">
        <v>0</v>
      </c>
      <c r="T216" s="206">
        <f t="shared" si="38"/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7" t="s">
        <v>128</v>
      </c>
      <c r="AT216" s="207" t="s">
        <v>124</v>
      </c>
      <c r="AU216" s="207" t="s">
        <v>84</v>
      </c>
      <c r="AY216" s="16" t="s">
        <v>121</v>
      </c>
      <c r="BE216" s="208">
        <f t="shared" si="39"/>
        <v>0</v>
      </c>
      <c r="BF216" s="208">
        <f t="shared" si="40"/>
        <v>0</v>
      </c>
      <c r="BG216" s="208">
        <f t="shared" si="41"/>
        <v>0</v>
      </c>
      <c r="BH216" s="208">
        <f t="shared" si="42"/>
        <v>0</v>
      </c>
      <c r="BI216" s="208">
        <f t="shared" si="43"/>
        <v>0</v>
      </c>
      <c r="BJ216" s="16" t="s">
        <v>82</v>
      </c>
      <c r="BK216" s="208">
        <f t="shared" si="44"/>
        <v>0</v>
      </c>
      <c r="BL216" s="16" t="s">
        <v>128</v>
      </c>
      <c r="BM216" s="207" t="s">
        <v>426</v>
      </c>
    </row>
    <row r="217" spans="1:65" s="2" customFormat="1" ht="16.5" customHeight="1">
      <c r="A217" s="33"/>
      <c r="B217" s="34"/>
      <c r="C217" s="213" t="s">
        <v>427</v>
      </c>
      <c r="D217" s="213" t="s">
        <v>169</v>
      </c>
      <c r="E217" s="214" t="s">
        <v>428</v>
      </c>
      <c r="F217" s="215" t="s">
        <v>429</v>
      </c>
      <c r="G217" s="216" t="s">
        <v>127</v>
      </c>
      <c r="H217" s="217">
        <v>6</v>
      </c>
      <c r="I217" s="218"/>
      <c r="J217" s="219">
        <f t="shared" si="35"/>
        <v>0</v>
      </c>
      <c r="K217" s="220"/>
      <c r="L217" s="221"/>
      <c r="M217" s="222" t="s">
        <v>1</v>
      </c>
      <c r="N217" s="223" t="s">
        <v>42</v>
      </c>
      <c r="O217" s="70"/>
      <c r="P217" s="205">
        <f t="shared" si="36"/>
        <v>0</v>
      </c>
      <c r="Q217" s="205">
        <v>0</v>
      </c>
      <c r="R217" s="205">
        <f t="shared" si="37"/>
        <v>0</v>
      </c>
      <c r="S217" s="205">
        <v>0</v>
      </c>
      <c r="T217" s="206">
        <f t="shared" si="38"/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7" t="s">
        <v>156</v>
      </c>
      <c r="AT217" s="207" t="s">
        <v>169</v>
      </c>
      <c r="AU217" s="207" t="s">
        <v>84</v>
      </c>
      <c r="AY217" s="16" t="s">
        <v>121</v>
      </c>
      <c r="BE217" s="208">
        <f t="shared" si="39"/>
        <v>0</v>
      </c>
      <c r="BF217" s="208">
        <f t="shared" si="40"/>
        <v>0</v>
      </c>
      <c r="BG217" s="208">
        <f t="shared" si="41"/>
        <v>0</v>
      </c>
      <c r="BH217" s="208">
        <f t="shared" si="42"/>
        <v>0</v>
      </c>
      <c r="BI217" s="208">
        <f t="shared" si="43"/>
        <v>0</v>
      </c>
      <c r="BJ217" s="16" t="s">
        <v>82</v>
      </c>
      <c r="BK217" s="208">
        <f t="shared" si="44"/>
        <v>0</v>
      </c>
      <c r="BL217" s="16" t="s">
        <v>128</v>
      </c>
      <c r="BM217" s="207" t="s">
        <v>430</v>
      </c>
    </row>
    <row r="218" spans="1:65" s="2" customFormat="1" ht="16.5" customHeight="1">
      <c r="A218" s="33"/>
      <c r="B218" s="34"/>
      <c r="C218" s="195" t="s">
        <v>431</v>
      </c>
      <c r="D218" s="195" t="s">
        <v>124</v>
      </c>
      <c r="E218" s="196" t="s">
        <v>432</v>
      </c>
      <c r="F218" s="197" t="s">
        <v>433</v>
      </c>
      <c r="G218" s="198" t="s">
        <v>127</v>
      </c>
      <c r="H218" s="199">
        <v>6</v>
      </c>
      <c r="I218" s="200"/>
      <c r="J218" s="201">
        <f t="shared" si="35"/>
        <v>0</v>
      </c>
      <c r="K218" s="202"/>
      <c r="L218" s="38"/>
      <c r="M218" s="203" t="s">
        <v>1</v>
      </c>
      <c r="N218" s="204" t="s">
        <v>42</v>
      </c>
      <c r="O218" s="70"/>
      <c r="P218" s="205">
        <f t="shared" si="36"/>
        <v>0</v>
      </c>
      <c r="Q218" s="205">
        <v>0</v>
      </c>
      <c r="R218" s="205">
        <f t="shared" si="37"/>
        <v>0</v>
      </c>
      <c r="S218" s="205">
        <v>0</v>
      </c>
      <c r="T218" s="206">
        <f t="shared" si="38"/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07" t="s">
        <v>128</v>
      </c>
      <c r="AT218" s="207" t="s">
        <v>124</v>
      </c>
      <c r="AU218" s="207" t="s">
        <v>84</v>
      </c>
      <c r="AY218" s="16" t="s">
        <v>121</v>
      </c>
      <c r="BE218" s="208">
        <f t="shared" si="39"/>
        <v>0</v>
      </c>
      <c r="BF218" s="208">
        <f t="shared" si="40"/>
        <v>0</v>
      </c>
      <c r="BG218" s="208">
        <f t="shared" si="41"/>
        <v>0</v>
      </c>
      <c r="BH218" s="208">
        <f t="shared" si="42"/>
        <v>0</v>
      </c>
      <c r="BI218" s="208">
        <f t="shared" si="43"/>
        <v>0</v>
      </c>
      <c r="BJ218" s="16" t="s">
        <v>82</v>
      </c>
      <c r="BK218" s="208">
        <f t="shared" si="44"/>
        <v>0</v>
      </c>
      <c r="BL218" s="16" t="s">
        <v>128</v>
      </c>
      <c r="BM218" s="207" t="s">
        <v>434</v>
      </c>
    </row>
    <row r="219" spans="1:65" s="2" customFormat="1" ht="16.5" customHeight="1">
      <c r="A219" s="33"/>
      <c r="B219" s="34"/>
      <c r="C219" s="213" t="s">
        <v>435</v>
      </c>
      <c r="D219" s="213" t="s">
        <v>169</v>
      </c>
      <c r="E219" s="214" t="s">
        <v>436</v>
      </c>
      <c r="F219" s="215" t="s">
        <v>437</v>
      </c>
      <c r="G219" s="216" t="s">
        <v>139</v>
      </c>
      <c r="H219" s="217">
        <v>16</v>
      </c>
      <c r="I219" s="218"/>
      <c r="J219" s="219">
        <f t="shared" si="35"/>
        <v>0</v>
      </c>
      <c r="K219" s="220"/>
      <c r="L219" s="221"/>
      <c r="M219" s="222" t="s">
        <v>1</v>
      </c>
      <c r="N219" s="223" t="s">
        <v>42</v>
      </c>
      <c r="O219" s="70"/>
      <c r="P219" s="205">
        <f t="shared" si="36"/>
        <v>0</v>
      </c>
      <c r="Q219" s="205">
        <v>0</v>
      </c>
      <c r="R219" s="205">
        <f t="shared" si="37"/>
        <v>0</v>
      </c>
      <c r="S219" s="205">
        <v>0</v>
      </c>
      <c r="T219" s="206">
        <f t="shared" si="38"/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07" t="s">
        <v>156</v>
      </c>
      <c r="AT219" s="207" t="s">
        <v>169</v>
      </c>
      <c r="AU219" s="207" t="s">
        <v>84</v>
      </c>
      <c r="AY219" s="16" t="s">
        <v>121</v>
      </c>
      <c r="BE219" s="208">
        <f t="shared" si="39"/>
        <v>0</v>
      </c>
      <c r="BF219" s="208">
        <f t="shared" si="40"/>
        <v>0</v>
      </c>
      <c r="BG219" s="208">
        <f t="shared" si="41"/>
        <v>0</v>
      </c>
      <c r="BH219" s="208">
        <f t="shared" si="42"/>
        <v>0</v>
      </c>
      <c r="BI219" s="208">
        <f t="shared" si="43"/>
        <v>0</v>
      </c>
      <c r="BJ219" s="16" t="s">
        <v>82</v>
      </c>
      <c r="BK219" s="208">
        <f t="shared" si="44"/>
        <v>0</v>
      </c>
      <c r="BL219" s="16" t="s">
        <v>128</v>
      </c>
      <c r="BM219" s="207" t="s">
        <v>438</v>
      </c>
    </row>
    <row r="220" spans="1:65" s="2" customFormat="1" ht="21.75" customHeight="1">
      <c r="A220" s="33"/>
      <c r="B220" s="34"/>
      <c r="C220" s="195" t="s">
        <v>439</v>
      </c>
      <c r="D220" s="195" t="s">
        <v>124</v>
      </c>
      <c r="E220" s="196" t="s">
        <v>440</v>
      </c>
      <c r="F220" s="197" t="s">
        <v>441</v>
      </c>
      <c r="G220" s="198" t="s">
        <v>139</v>
      </c>
      <c r="H220" s="199">
        <v>16</v>
      </c>
      <c r="I220" s="200"/>
      <c r="J220" s="201">
        <f t="shared" si="35"/>
        <v>0</v>
      </c>
      <c r="K220" s="202"/>
      <c r="L220" s="38"/>
      <c r="M220" s="203" t="s">
        <v>1</v>
      </c>
      <c r="N220" s="204" t="s">
        <v>42</v>
      </c>
      <c r="O220" s="70"/>
      <c r="P220" s="205">
        <f t="shared" si="36"/>
        <v>0</v>
      </c>
      <c r="Q220" s="205">
        <v>0</v>
      </c>
      <c r="R220" s="205">
        <f t="shared" si="37"/>
        <v>0</v>
      </c>
      <c r="S220" s="205">
        <v>0</v>
      </c>
      <c r="T220" s="206">
        <f t="shared" si="38"/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7" t="s">
        <v>128</v>
      </c>
      <c r="AT220" s="207" t="s">
        <v>124</v>
      </c>
      <c r="AU220" s="207" t="s">
        <v>84</v>
      </c>
      <c r="AY220" s="16" t="s">
        <v>121</v>
      </c>
      <c r="BE220" s="208">
        <f t="shared" si="39"/>
        <v>0</v>
      </c>
      <c r="BF220" s="208">
        <f t="shared" si="40"/>
        <v>0</v>
      </c>
      <c r="BG220" s="208">
        <f t="shared" si="41"/>
        <v>0</v>
      </c>
      <c r="BH220" s="208">
        <f t="shared" si="42"/>
        <v>0</v>
      </c>
      <c r="BI220" s="208">
        <f t="shared" si="43"/>
        <v>0</v>
      </c>
      <c r="BJ220" s="16" t="s">
        <v>82</v>
      </c>
      <c r="BK220" s="208">
        <f t="shared" si="44"/>
        <v>0</v>
      </c>
      <c r="BL220" s="16" t="s">
        <v>128</v>
      </c>
      <c r="BM220" s="207" t="s">
        <v>442</v>
      </c>
    </row>
    <row r="221" spans="1:65" s="2" customFormat="1" ht="49.05" customHeight="1">
      <c r="A221" s="33"/>
      <c r="B221" s="34"/>
      <c r="C221" s="195" t="s">
        <v>443</v>
      </c>
      <c r="D221" s="195" t="s">
        <v>124</v>
      </c>
      <c r="E221" s="196" t="s">
        <v>444</v>
      </c>
      <c r="F221" s="197" t="s">
        <v>445</v>
      </c>
      <c r="G221" s="198" t="s">
        <v>446</v>
      </c>
      <c r="H221" s="199">
        <v>1</v>
      </c>
      <c r="I221" s="200"/>
      <c r="J221" s="201">
        <f t="shared" si="35"/>
        <v>0</v>
      </c>
      <c r="K221" s="202"/>
      <c r="L221" s="38"/>
      <c r="M221" s="203" t="s">
        <v>1</v>
      </c>
      <c r="N221" s="204" t="s">
        <v>42</v>
      </c>
      <c r="O221" s="70"/>
      <c r="P221" s="205">
        <f t="shared" si="36"/>
        <v>0</v>
      </c>
      <c r="Q221" s="205">
        <v>0</v>
      </c>
      <c r="R221" s="205">
        <f t="shared" si="37"/>
        <v>0</v>
      </c>
      <c r="S221" s="205">
        <v>0</v>
      </c>
      <c r="T221" s="206">
        <f t="shared" si="38"/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07" t="s">
        <v>391</v>
      </c>
      <c r="AT221" s="207" t="s">
        <v>124</v>
      </c>
      <c r="AU221" s="207" t="s">
        <v>84</v>
      </c>
      <c r="AY221" s="16" t="s">
        <v>121</v>
      </c>
      <c r="BE221" s="208">
        <f t="shared" si="39"/>
        <v>0</v>
      </c>
      <c r="BF221" s="208">
        <f t="shared" si="40"/>
        <v>0</v>
      </c>
      <c r="BG221" s="208">
        <f t="shared" si="41"/>
        <v>0</v>
      </c>
      <c r="BH221" s="208">
        <f t="shared" si="42"/>
        <v>0</v>
      </c>
      <c r="BI221" s="208">
        <f t="shared" si="43"/>
        <v>0</v>
      </c>
      <c r="BJ221" s="16" t="s">
        <v>82</v>
      </c>
      <c r="BK221" s="208">
        <f t="shared" si="44"/>
        <v>0</v>
      </c>
      <c r="BL221" s="16" t="s">
        <v>391</v>
      </c>
      <c r="BM221" s="207" t="s">
        <v>447</v>
      </c>
    </row>
    <row r="222" spans="1:65" s="2" customFormat="1" ht="37.799999999999997" customHeight="1">
      <c r="A222" s="33"/>
      <c r="B222" s="34"/>
      <c r="C222" s="195" t="s">
        <v>448</v>
      </c>
      <c r="D222" s="195" t="s">
        <v>124</v>
      </c>
      <c r="E222" s="196" t="s">
        <v>449</v>
      </c>
      <c r="F222" s="197" t="s">
        <v>450</v>
      </c>
      <c r="G222" s="198" t="s">
        <v>446</v>
      </c>
      <c r="H222" s="199">
        <v>1</v>
      </c>
      <c r="I222" s="200"/>
      <c r="J222" s="201">
        <f t="shared" si="35"/>
        <v>0</v>
      </c>
      <c r="K222" s="202"/>
      <c r="L222" s="38"/>
      <c r="M222" s="203" t="s">
        <v>1</v>
      </c>
      <c r="N222" s="204" t="s">
        <v>42</v>
      </c>
      <c r="O222" s="70"/>
      <c r="P222" s="205">
        <f t="shared" si="36"/>
        <v>0</v>
      </c>
      <c r="Q222" s="205">
        <v>0</v>
      </c>
      <c r="R222" s="205">
        <f t="shared" si="37"/>
        <v>0</v>
      </c>
      <c r="S222" s="205">
        <v>0</v>
      </c>
      <c r="T222" s="206">
        <f t="shared" si="38"/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07" t="s">
        <v>391</v>
      </c>
      <c r="AT222" s="207" t="s">
        <v>124</v>
      </c>
      <c r="AU222" s="207" t="s">
        <v>84</v>
      </c>
      <c r="AY222" s="16" t="s">
        <v>121</v>
      </c>
      <c r="BE222" s="208">
        <f t="shared" si="39"/>
        <v>0</v>
      </c>
      <c r="BF222" s="208">
        <f t="shared" si="40"/>
        <v>0</v>
      </c>
      <c r="BG222" s="208">
        <f t="shared" si="41"/>
        <v>0</v>
      </c>
      <c r="BH222" s="208">
        <f t="shared" si="42"/>
        <v>0</v>
      </c>
      <c r="BI222" s="208">
        <f t="shared" si="43"/>
        <v>0</v>
      </c>
      <c r="BJ222" s="16" t="s">
        <v>82</v>
      </c>
      <c r="BK222" s="208">
        <f t="shared" si="44"/>
        <v>0</v>
      </c>
      <c r="BL222" s="16" t="s">
        <v>391</v>
      </c>
      <c r="BM222" s="207" t="s">
        <v>451</v>
      </c>
    </row>
    <row r="223" spans="1:65" s="12" customFormat="1" ht="25.95" customHeight="1">
      <c r="B223" s="179"/>
      <c r="C223" s="180"/>
      <c r="D223" s="181" t="s">
        <v>76</v>
      </c>
      <c r="E223" s="182" t="s">
        <v>99</v>
      </c>
      <c r="F223" s="182" t="s">
        <v>452</v>
      </c>
      <c r="G223" s="180"/>
      <c r="H223" s="180"/>
      <c r="I223" s="183"/>
      <c r="J223" s="184">
        <f>BK223</f>
        <v>0</v>
      </c>
      <c r="K223" s="180"/>
      <c r="L223" s="185"/>
      <c r="M223" s="186"/>
      <c r="N223" s="187"/>
      <c r="O223" s="187"/>
      <c r="P223" s="188">
        <f>SUM(P224:P236)</f>
        <v>0</v>
      </c>
      <c r="Q223" s="187"/>
      <c r="R223" s="188">
        <f>SUM(R224:R236)</f>
        <v>0</v>
      </c>
      <c r="S223" s="187"/>
      <c r="T223" s="189">
        <f>SUM(T224:T236)</f>
        <v>0</v>
      </c>
      <c r="AR223" s="190" t="s">
        <v>82</v>
      </c>
      <c r="AT223" s="191" t="s">
        <v>76</v>
      </c>
      <c r="AU223" s="191" t="s">
        <v>77</v>
      </c>
      <c r="AY223" s="190" t="s">
        <v>121</v>
      </c>
      <c r="BK223" s="192">
        <f>SUM(BK224:BK236)</f>
        <v>0</v>
      </c>
    </row>
    <row r="224" spans="1:65" s="2" customFormat="1" ht="21.75" customHeight="1">
      <c r="A224" s="33"/>
      <c r="B224" s="34"/>
      <c r="C224" s="195" t="s">
        <v>453</v>
      </c>
      <c r="D224" s="195" t="s">
        <v>124</v>
      </c>
      <c r="E224" s="196" t="s">
        <v>454</v>
      </c>
      <c r="F224" s="197" t="s">
        <v>455</v>
      </c>
      <c r="G224" s="198" t="s">
        <v>456</v>
      </c>
      <c r="H224" s="199">
        <v>8</v>
      </c>
      <c r="I224" s="200"/>
      <c r="J224" s="201">
        <f>ROUND(I224*H224,2)</f>
        <v>0</v>
      </c>
      <c r="K224" s="202"/>
      <c r="L224" s="38"/>
      <c r="M224" s="203" t="s">
        <v>1</v>
      </c>
      <c r="N224" s="204" t="s">
        <v>42</v>
      </c>
      <c r="O224" s="70"/>
      <c r="P224" s="205">
        <f>O224*H224</f>
        <v>0</v>
      </c>
      <c r="Q224" s="205">
        <v>0</v>
      </c>
      <c r="R224" s="205">
        <f>Q224*H224</f>
        <v>0</v>
      </c>
      <c r="S224" s="205">
        <v>0</v>
      </c>
      <c r="T224" s="206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07" t="s">
        <v>128</v>
      </c>
      <c r="AT224" s="207" t="s">
        <v>124</v>
      </c>
      <c r="AU224" s="207" t="s">
        <v>82</v>
      </c>
      <c r="AY224" s="16" t="s">
        <v>121</v>
      </c>
      <c r="BE224" s="208">
        <f>IF(N224="základní",J224,0)</f>
        <v>0</v>
      </c>
      <c r="BF224" s="208">
        <f>IF(N224="snížená",J224,0)</f>
        <v>0</v>
      </c>
      <c r="BG224" s="208">
        <f>IF(N224="zákl. přenesená",J224,0)</f>
        <v>0</v>
      </c>
      <c r="BH224" s="208">
        <f>IF(N224="sníž. přenesená",J224,0)</f>
        <v>0</v>
      </c>
      <c r="BI224" s="208">
        <f>IF(N224="nulová",J224,0)</f>
        <v>0</v>
      </c>
      <c r="BJ224" s="16" t="s">
        <v>82</v>
      </c>
      <c r="BK224" s="208">
        <f>ROUND(I224*H224,2)</f>
        <v>0</v>
      </c>
      <c r="BL224" s="16" t="s">
        <v>128</v>
      </c>
      <c r="BM224" s="207" t="s">
        <v>457</v>
      </c>
    </row>
    <row r="225" spans="1:65" s="2" customFormat="1" ht="16.5" customHeight="1">
      <c r="A225" s="33"/>
      <c r="B225" s="34"/>
      <c r="C225" s="195" t="s">
        <v>458</v>
      </c>
      <c r="D225" s="195" t="s">
        <v>124</v>
      </c>
      <c r="E225" s="196" t="s">
        <v>459</v>
      </c>
      <c r="F225" s="197" t="s">
        <v>460</v>
      </c>
      <c r="G225" s="198" t="s">
        <v>461</v>
      </c>
      <c r="H225" s="199">
        <v>1</v>
      </c>
      <c r="I225" s="200"/>
      <c r="J225" s="201">
        <f>ROUND(I225*H225,2)</f>
        <v>0</v>
      </c>
      <c r="K225" s="202"/>
      <c r="L225" s="38"/>
      <c r="M225" s="203" t="s">
        <v>1</v>
      </c>
      <c r="N225" s="204" t="s">
        <v>42</v>
      </c>
      <c r="O225" s="70"/>
      <c r="P225" s="205">
        <f>O225*H225</f>
        <v>0</v>
      </c>
      <c r="Q225" s="205">
        <v>0</v>
      </c>
      <c r="R225" s="205">
        <f>Q225*H225</f>
        <v>0</v>
      </c>
      <c r="S225" s="205">
        <v>0</v>
      </c>
      <c r="T225" s="206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07" t="s">
        <v>128</v>
      </c>
      <c r="AT225" s="207" t="s">
        <v>124</v>
      </c>
      <c r="AU225" s="207" t="s">
        <v>82</v>
      </c>
      <c r="AY225" s="16" t="s">
        <v>121</v>
      </c>
      <c r="BE225" s="208">
        <f>IF(N225="základní",J225,0)</f>
        <v>0</v>
      </c>
      <c r="BF225" s="208">
        <f>IF(N225="snížená",J225,0)</f>
        <v>0</v>
      </c>
      <c r="BG225" s="208">
        <f>IF(N225="zákl. přenesená",J225,0)</f>
        <v>0</v>
      </c>
      <c r="BH225" s="208">
        <f>IF(N225="sníž. přenesená",J225,0)</f>
        <v>0</v>
      </c>
      <c r="BI225" s="208">
        <f>IF(N225="nulová",J225,0)</f>
        <v>0</v>
      </c>
      <c r="BJ225" s="16" t="s">
        <v>82</v>
      </c>
      <c r="BK225" s="208">
        <f>ROUND(I225*H225,2)</f>
        <v>0</v>
      </c>
      <c r="BL225" s="16" t="s">
        <v>128</v>
      </c>
      <c r="BM225" s="207" t="s">
        <v>462</v>
      </c>
    </row>
    <row r="226" spans="1:65" s="2" customFormat="1" ht="24.15" customHeight="1">
      <c r="A226" s="33"/>
      <c r="B226" s="34"/>
      <c r="C226" s="195" t="s">
        <v>463</v>
      </c>
      <c r="D226" s="195" t="s">
        <v>124</v>
      </c>
      <c r="E226" s="196" t="s">
        <v>464</v>
      </c>
      <c r="F226" s="197" t="s">
        <v>465</v>
      </c>
      <c r="G226" s="198" t="s">
        <v>456</v>
      </c>
      <c r="H226" s="199">
        <v>8</v>
      </c>
      <c r="I226" s="200"/>
      <c r="J226" s="201">
        <f>ROUND(I226*H226,2)</f>
        <v>0</v>
      </c>
      <c r="K226" s="202"/>
      <c r="L226" s="38"/>
      <c r="M226" s="203" t="s">
        <v>1</v>
      </c>
      <c r="N226" s="204" t="s">
        <v>42</v>
      </c>
      <c r="O226" s="70"/>
      <c r="P226" s="205">
        <f>O226*H226</f>
        <v>0</v>
      </c>
      <c r="Q226" s="205">
        <v>0</v>
      </c>
      <c r="R226" s="205">
        <f>Q226*H226</f>
        <v>0</v>
      </c>
      <c r="S226" s="205">
        <v>0</v>
      </c>
      <c r="T226" s="206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7" t="s">
        <v>128</v>
      </c>
      <c r="AT226" s="207" t="s">
        <v>124</v>
      </c>
      <c r="AU226" s="207" t="s">
        <v>82</v>
      </c>
      <c r="AY226" s="16" t="s">
        <v>121</v>
      </c>
      <c r="BE226" s="208">
        <f>IF(N226="základní",J226,0)</f>
        <v>0</v>
      </c>
      <c r="BF226" s="208">
        <f>IF(N226="snížená",J226,0)</f>
        <v>0</v>
      </c>
      <c r="BG226" s="208">
        <f>IF(N226="zákl. přenesená",J226,0)</f>
        <v>0</v>
      </c>
      <c r="BH226" s="208">
        <f>IF(N226="sníž. přenesená",J226,0)</f>
        <v>0</v>
      </c>
      <c r="BI226" s="208">
        <f>IF(N226="nulová",J226,0)</f>
        <v>0</v>
      </c>
      <c r="BJ226" s="16" t="s">
        <v>82</v>
      </c>
      <c r="BK226" s="208">
        <f>ROUND(I226*H226,2)</f>
        <v>0</v>
      </c>
      <c r="BL226" s="16" t="s">
        <v>128</v>
      </c>
      <c r="BM226" s="207" t="s">
        <v>466</v>
      </c>
    </row>
    <row r="227" spans="1:65" s="2" customFormat="1" ht="28.8">
      <c r="A227" s="33"/>
      <c r="B227" s="34"/>
      <c r="C227" s="35"/>
      <c r="D227" s="209" t="s">
        <v>130</v>
      </c>
      <c r="E227" s="35"/>
      <c r="F227" s="210" t="s">
        <v>467</v>
      </c>
      <c r="G227" s="35"/>
      <c r="H227" s="35"/>
      <c r="I227" s="162"/>
      <c r="J227" s="35"/>
      <c r="K227" s="35"/>
      <c r="L227" s="38"/>
      <c r="M227" s="211"/>
      <c r="N227" s="212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130</v>
      </c>
      <c r="AU227" s="16" t="s">
        <v>82</v>
      </c>
    </row>
    <row r="228" spans="1:65" s="2" customFormat="1" ht="16.5" customHeight="1">
      <c r="A228" s="33"/>
      <c r="B228" s="34"/>
      <c r="C228" s="195" t="s">
        <v>468</v>
      </c>
      <c r="D228" s="195" t="s">
        <v>124</v>
      </c>
      <c r="E228" s="196" t="s">
        <v>469</v>
      </c>
      <c r="F228" s="197" t="s">
        <v>470</v>
      </c>
      <c r="G228" s="198" t="s">
        <v>471</v>
      </c>
      <c r="H228" s="199">
        <v>19.399999999999999</v>
      </c>
      <c r="I228" s="200"/>
      <c r="J228" s="201">
        <f>ROUND(I228*H228,2)</f>
        <v>0</v>
      </c>
      <c r="K228" s="202"/>
      <c r="L228" s="38"/>
      <c r="M228" s="203" t="s">
        <v>1</v>
      </c>
      <c r="N228" s="204" t="s">
        <v>42</v>
      </c>
      <c r="O228" s="70"/>
      <c r="P228" s="205">
        <f>O228*H228</f>
        <v>0</v>
      </c>
      <c r="Q228" s="205">
        <v>0</v>
      </c>
      <c r="R228" s="205">
        <f>Q228*H228</f>
        <v>0</v>
      </c>
      <c r="S228" s="205">
        <v>0</v>
      </c>
      <c r="T228" s="206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07" t="s">
        <v>472</v>
      </c>
      <c r="AT228" s="207" t="s">
        <v>124</v>
      </c>
      <c r="AU228" s="207" t="s">
        <v>82</v>
      </c>
      <c r="AY228" s="16" t="s">
        <v>121</v>
      </c>
      <c r="BE228" s="208">
        <f>IF(N228="základní",J228,0)</f>
        <v>0</v>
      </c>
      <c r="BF228" s="208">
        <f>IF(N228="snížená",J228,0)</f>
        <v>0</v>
      </c>
      <c r="BG228" s="208">
        <f>IF(N228="zákl. přenesená",J228,0)</f>
        <v>0</v>
      </c>
      <c r="BH228" s="208">
        <f>IF(N228="sníž. přenesená",J228,0)</f>
        <v>0</v>
      </c>
      <c r="BI228" s="208">
        <f>IF(N228="nulová",J228,0)</f>
        <v>0</v>
      </c>
      <c r="BJ228" s="16" t="s">
        <v>82</v>
      </c>
      <c r="BK228" s="208">
        <f>ROUND(I228*H228,2)</f>
        <v>0</v>
      </c>
      <c r="BL228" s="16" t="s">
        <v>472</v>
      </c>
      <c r="BM228" s="207" t="s">
        <v>473</v>
      </c>
    </row>
    <row r="229" spans="1:65" s="2" customFormat="1" ht="38.4">
      <c r="A229" s="33"/>
      <c r="B229" s="34"/>
      <c r="C229" s="35"/>
      <c r="D229" s="209" t="s">
        <v>130</v>
      </c>
      <c r="E229" s="35"/>
      <c r="F229" s="210" t="s">
        <v>474</v>
      </c>
      <c r="G229" s="35"/>
      <c r="H229" s="35"/>
      <c r="I229" s="162"/>
      <c r="J229" s="35"/>
      <c r="K229" s="35"/>
      <c r="L229" s="38"/>
      <c r="M229" s="211"/>
      <c r="N229" s="212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130</v>
      </c>
      <c r="AU229" s="16" t="s">
        <v>82</v>
      </c>
    </row>
    <row r="230" spans="1:65" s="13" customFormat="1" ht="10.199999999999999">
      <c r="B230" s="224"/>
      <c r="C230" s="225"/>
      <c r="D230" s="209" t="s">
        <v>189</v>
      </c>
      <c r="E230" s="226" t="s">
        <v>1</v>
      </c>
      <c r="F230" s="227" t="s">
        <v>475</v>
      </c>
      <c r="G230" s="225"/>
      <c r="H230" s="228">
        <v>2.2999999999999998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AT230" s="234" t="s">
        <v>189</v>
      </c>
      <c r="AU230" s="234" t="s">
        <v>82</v>
      </c>
      <c r="AV230" s="13" t="s">
        <v>84</v>
      </c>
      <c r="AW230" s="13" t="s">
        <v>34</v>
      </c>
      <c r="AX230" s="13" t="s">
        <v>77</v>
      </c>
      <c r="AY230" s="234" t="s">
        <v>121</v>
      </c>
    </row>
    <row r="231" spans="1:65" s="13" customFormat="1" ht="10.199999999999999">
      <c r="B231" s="224"/>
      <c r="C231" s="225"/>
      <c r="D231" s="209" t="s">
        <v>189</v>
      </c>
      <c r="E231" s="226" t="s">
        <v>1</v>
      </c>
      <c r="F231" s="227" t="s">
        <v>476</v>
      </c>
      <c r="G231" s="225"/>
      <c r="H231" s="228">
        <v>3</v>
      </c>
      <c r="I231" s="229"/>
      <c r="J231" s="225"/>
      <c r="K231" s="225"/>
      <c r="L231" s="230"/>
      <c r="M231" s="231"/>
      <c r="N231" s="232"/>
      <c r="O231" s="232"/>
      <c r="P231" s="232"/>
      <c r="Q231" s="232"/>
      <c r="R231" s="232"/>
      <c r="S231" s="232"/>
      <c r="T231" s="233"/>
      <c r="AT231" s="234" t="s">
        <v>189</v>
      </c>
      <c r="AU231" s="234" t="s">
        <v>82</v>
      </c>
      <c r="AV231" s="13" t="s">
        <v>84</v>
      </c>
      <c r="AW231" s="13" t="s">
        <v>34</v>
      </c>
      <c r="AX231" s="13" t="s">
        <v>77</v>
      </c>
      <c r="AY231" s="234" t="s">
        <v>121</v>
      </c>
    </row>
    <row r="232" spans="1:65" s="13" customFormat="1" ht="10.199999999999999">
      <c r="B232" s="224"/>
      <c r="C232" s="225"/>
      <c r="D232" s="209" t="s">
        <v>189</v>
      </c>
      <c r="E232" s="226" t="s">
        <v>1</v>
      </c>
      <c r="F232" s="227" t="s">
        <v>477</v>
      </c>
      <c r="G232" s="225"/>
      <c r="H232" s="228">
        <v>3.1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AT232" s="234" t="s">
        <v>189</v>
      </c>
      <c r="AU232" s="234" t="s">
        <v>82</v>
      </c>
      <c r="AV232" s="13" t="s">
        <v>84</v>
      </c>
      <c r="AW232" s="13" t="s">
        <v>34</v>
      </c>
      <c r="AX232" s="13" t="s">
        <v>77</v>
      </c>
      <c r="AY232" s="234" t="s">
        <v>121</v>
      </c>
    </row>
    <row r="233" spans="1:65" s="13" customFormat="1" ht="10.199999999999999">
      <c r="B233" s="224"/>
      <c r="C233" s="225"/>
      <c r="D233" s="209" t="s">
        <v>189</v>
      </c>
      <c r="E233" s="226" t="s">
        <v>1</v>
      </c>
      <c r="F233" s="227" t="s">
        <v>478</v>
      </c>
      <c r="G233" s="225"/>
      <c r="H233" s="228">
        <v>2.2999999999999998</v>
      </c>
      <c r="I233" s="229"/>
      <c r="J233" s="225"/>
      <c r="K233" s="225"/>
      <c r="L233" s="230"/>
      <c r="M233" s="231"/>
      <c r="N233" s="232"/>
      <c r="O233" s="232"/>
      <c r="P233" s="232"/>
      <c r="Q233" s="232"/>
      <c r="R233" s="232"/>
      <c r="S233" s="232"/>
      <c r="T233" s="233"/>
      <c r="AT233" s="234" t="s">
        <v>189</v>
      </c>
      <c r="AU233" s="234" t="s">
        <v>82</v>
      </c>
      <c r="AV233" s="13" t="s">
        <v>84</v>
      </c>
      <c r="AW233" s="13" t="s">
        <v>34</v>
      </c>
      <c r="AX233" s="13" t="s">
        <v>77</v>
      </c>
      <c r="AY233" s="234" t="s">
        <v>121</v>
      </c>
    </row>
    <row r="234" spans="1:65" s="13" customFormat="1" ht="10.199999999999999">
      <c r="B234" s="224"/>
      <c r="C234" s="225"/>
      <c r="D234" s="209" t="s">
        <v>189</v>
      </c>
      <c r="E234" s="226" t="s">
        <v>1</v>
      </c>
      <c r="F234" s="227" t="s">
        <v>479</v>
      </c>
      <c r="G234" s="225"/>
      <c r="H234" s="228">
        <v>4.4000000000000004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AT234" s="234" t="s">
        <v>189</v>
      </c>
      <c r="AU234" s="234" t="s">
        <v>82</v>
      </c>
      <c r="AV234" s="13" t="s">
        <v>84</v>
      </c>
      <c r="AW234" s="13" t="s">
        <v>34</v>
      </c>
      <c r="AX234" s="13" t="s">
        <v>77</v>
      </c>
      <c r="AY234" s="234" t="s">
        <v>121</v>
      </c>
    </row>
    <row r="235" spans="1:65" s="13" customFormat="1" ht="10.199999999999999">
      <c r="B235" s="224"/>
      <c r="C235" s="225"/>
      <c r="D235" s="209" t="s">
        <v>189</v>
      </c>
      <c r="E235" s="226" t="s">
        <v>1</v>
      </c>
      <c r="F235" s="227" t="s">
        <v>480</v>
      </c>
      <c r="G235" s="225"/>
      <c r="H235" s="228">
        <v>4.3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AT235" s="234" t="s">
        <v>189</v>
      </c>
      <c r="AU235" s="234" t="s">
        <v>82</v>
      </c>
      <c r="AV235" s="13" t="s">
        <v>84</v>
      </c>
      <c r="AW235" s="13" t="s">
        <v>34</v>
      </c>
      <c r="AX235" s="13" t="s">
        <v>77</v>
      </c>
      <c r="AY235" s="234" t="s">
        <v>121</v>
      </c>
    </row>
    <row r="236" spans="1:65" s="14" customFormat="1" ht="10.199999999999999">
      <c r="B236" s="235"/>
      <c r="C236" s="236"/>
      <c r="D236" s="209" t="s">
        <v>189</v>
      </c>
      <c r="E236" s="237" t="s">
        <v>1</v>
      </c>
      <c r="F236" s="238" t="s">
        <v>191</v>
      </c>
      <c r="G236" s="236"/>
      <c r="H236" s="239">
        <v>19.399999999999999</v>
      </c>
      <c r="I236" s="240"/>
      <c r="J236" s="236"/>
      <c r="K236" s="236"/>
      <c r="L236" s="241"/>
      <c r="M236" s="246"/>
      <c r="N236" s="247"/>
      <c r="O236" s="247"/>
      <c r="P236" s="247"/>
      <c r="Q236" s="247"/>
      <c r="R236" s="247"/>
      <c r="S236" s="247"/>
      <c r="T236" s="248"/>
      <c r="AT236" s="245" t="s">
        <v>189</v>
      </c>
      <c r="AU236" s="245" t="s">
        <v>82</v>
      </c>
      <c r="AV236" s="14" t="s">
        <v>128</v>
      </c>
      <c r="AW236" s="14" t="s">
        <v>34</v>
      </c>
      <c r="AX236" s="14" t="s">
        <v>82</v>
      </c>
      <c r="AY236" s="245" t="s">
        <v>121</v>
      </c>
    </row>
    <row r="237" spans="1:65" s="2" customFormat="1" ht="6.9" customHeight="1">
      <c r="A237" s="33"/>
      <c r="B237" s="53"/>
      <c r="C237" s="54"/>
      <c r="D237" s="54"/>
      <c r="E237" s="54"/>
      <c r="F237" s="54"/>
      <c r="G237" s="54"/>
      <c r="H237" s="54"/>
      <c r="I237" s="54"/>
      <c r="J237" s="54"/>
      <c r="K237" s="54"/>
      <c r="L237" s="38"/>
      <c r="M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</row>
  </sheetData>
  <sheetProtection algorithmName="SHA-512" hashValue="wE7R2Zmr0Ubhb4gqTCE/rjCGKmn28XcO7L4xtkcxiv5KFhevqhHki2ar79Jf2TpD/nFssFiyD1R0+AqGlNr5+Q==" saltValue="plEXiDaXRYB/m9E4jWFdZ86lurnXIQZv8UoMF3UuISdpoS4ZiG1zXiq4wZ6yrCvGnhjAoQdLGTC3s0AGIXpqfg==" spinCount="100000" sheet="1" objects="1" scenarios="1" formatColumns="0" formatRows="0" autoFilter="0"/>
  <autoFilter ref="C125:K236"/>
  <mergeCells count="11">
    <mergeCell ref="L2:V2"/>
    <mergeCell ref="D103:F103"/>
    <mergeCell ref="D104:F104"/>
    <mergeCell ref="D105:F105"/>
    <mergeCell ref="D106:F106"/>
    <mergeCell ref="E118:H118"/>
    <mergeCell ref="E7:H7"/>
    <mergeCell ref="E16:H16"/>
    <mergeCell ref="E25:H25"/>
    <mergeCell ref="E85:H85"/>
    <mergeCell ref="D102:F10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0350 - Teplice, křižovatk...</vt:lpstr>
      <vt:lpstr>'0350 - Teplice, křižovatk...'!Názvy_tisku</vt:lpstr>
      <vt:lpstr>'Rekapitulace stavby'!Názvy_tisku</vt:lpstr>
      <vt:lpstr>'0350 - Teplice, křižovatk...'!Oblast_tisku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Bronislav Gabryš</dc:creator>
  <cp:lastModifiedBy>Číže Jakub</cp:lastModifiedBy>
  <dcterms:created xsi:type="dcterms:W3CDTF">2023-02-24T14:47:32Z</dcterms:created>
  <dcterms:modified xsi:type="dcterms:W3CDTF">2023-03-07T15:01:07Z</dcterms:modified>
</cp:coreProperties>
</file>